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firstSheet="7" activeTab="14"/>
  </bookViews>
  <sheets>
    <sheet name="02.12.2019." sheetId="1" r:id="rId1"/>
    <sheet name="03.12.2019." sheetId="2" r:id="rId2"/>
    <sheet name="04.12.2019." sheetId="3" r:id="rId3"/>
    <sheet name="05.12.2019." sheetId="4" r:id="rId4"/>
    <sheet name="06.12.2019." sheetId="5" r:id="rId5"/>
    <sheet name="09.12.2019." sheetId="6" r:id="rId6"/>
    <sheet name="10.12.2019." sheetId="7" r:id="rId7"/>
    <sheet name="11.12.2019." sheetId="8" r:id="rId8"/>
    <sheet name="12.12.2019." sheetId="9" r:id="rId9"/>
    <sheet name="13.12.2019." sheetId="10" r:id="rId10"/>
    <sheet name="16.12.2019." sheetId="11" r:id="rId11"/>
    <sheet name="17.12.2019." sheetId="12" r:id="rId12"/>
    <sheet name="18.12.2019." sheetId="13" r:id="rId13"/>
    <sheet name="19.12.2019." sheetId="14" r:id="rId14"/>
    <sheet name="20.12.2019." sheetId="15" r:id="rId15"/>
  </sheets>
  <calcPr calcId="124519"/>
</workbook>
</file>

<file path=xl/calcChain.xml><?xml version="1.0" encoding="utf-8"?>
<calcChain xmlns="http://schemas.openxmlformats.org/spreadsheetml/2006/main">
  <c r="C7" i="15"/>
  <c r="C8" s="1"/>
  <c r="C22" i="14"/>
  <c r="C15"/>
  <c r="C53"/>
  <c r="C87" l="1"/>
  <c r="C82"/>
  <c r="C76"/>
  <c r="C69"/>
  <c r="C63"/>
  <c r="C57"/>
  <c r="C11"/>
  <c r="C24" s="1"/>
  <c r="C28" i="13"/>
  <c r="C25"/>
  <c r="C21"/>
  <c r="C17"/>
  <c r="C12"/>
  <c r="C55" i="12"/>
  <c r="C54"/>
  <c r="C48"/>
  <c r="C41"/>
  <c r="C35"/>
  <c r="C19"/>
  <c r="C28"/>
  <c r="C12"/>
  <c r="C10" i="11"/>
  <c r="C9"/>
  <c r="C22" i="10"/>
  <c r="C16"/>
  <c r="C11"/>
  <c r="C7" i="9"/>
  <c r="C8" s="1"/>
  <c r="C25" i="8"/>
  <c r="C21"/>
  <c r="C17"/>
  <c r="C33"/>
  <c r="C12"/>
  <c r="C27" s="1"/>
  <c r="C34" s="1"/>
  <c r="C27" i="7"/>
  <c r="C96"/>
  <c r="C85"/>
  <c r="C11"/>
  <c r="C91"/>
  <c r="C78"/>
  <c r="C72"/>
  <c r="C65"/>
  <c r="C60"/>
  <c r="C22"/>
  <c r="C88" i="14" l="1"/>
  <c r="C27" i="13"/>
  <c r="C24" i="12"/>
  <c r="C18" i="10"/>
  <c r="C23" s="1"/>
  <c r="C97" i="7"/>
  <c r="C7" i="6" l="1"/>
  <c r="C8" s="1"/>
  <c r="C47" i="5"/>
  <c r="C35"/>
  <c r="C41"/>
  <c r="C28"/>
  <c r="C22"/>
  <c r="C18"/>
  <c r="C8" i="4"/>
  <c r="C7"/>
  <c r="C12" i="3"/>
  <c r="C11"/>
  <c r="C7"/>
  <c r="C17" i="2"/>
  <c r="C8"/>
  <c r="C10" s="1"/>
  <c r="C10" i="1"/>
  <c r="C18"/>
  <c r="C8"/>
  <c r="C37" i="5" l="1"/>
  <c r="C48" s="1"/>
  <c r="C18" i="2"/>
  <c r="C19" i="1"/>
</calcChain>
</file>

<file path=xl/sharedStrings.xml><?xml version="1.0" encoding="utf-8"?>
<sst xmlns="http://schemas.openxmlformats.org/spreadsheetml/2006/main" count="394" uniqueCount="186">
  <si>
    <t xml:space="preserve">ISPLATE SA BUDŽETSKOG RAČUNA PO </t>
  </si>
  <si>
    <t xml:space="preserve">NAMENAMA I DOBAVLJAČIMA </t>
  </si>
  <si>
    <t xml:space="preserve">1.OBRAČUNSKI NALOG RFZO </t>
  </si>
  <si>
    <t xml:space="preserve">UKUPNO OBRAČU NALOG RFZO </t>
  </si>
  <si>
    <t>2.OSTALO PL</t>
  </si>
  <si>
    <t>ZARADA UGOVORENI</t>
  </si>
  <si>
    <t>ZARADA ZAMENA</t>
  </si>
  <si>
    <t>UKUPNO OSTALO PL</t>
  </si>
  <si>
    <t>UKUPNO</t>
  </si>
  <si>
    <t>02.12.2019.</t>
  </si>
  <si>
    <t>ZARADA PORODILJE</t>
  </si>
  <si>
    <t>DNEVNICE</t>
  </si>
  <si>
    <t>UZT PROVIZIJA</t>
  </si>
  <si>
    <t>1.HEMOFILIJAP</t>
  </si>
  <si>
    <t>PFIZER</t>
  </si>
  <si>
    <t>UKUPNO HEMOFILIJA</t>
  </si>
  <si>
    <t>03.12.2019.</t>
  </si>
  <si>
    <t>2.KRV I DERIVATI</t>
  </si>
  <si>
    <t>UKUPNO KRV I DERIVATI</t>
  </si>
  <si>
    <t>EURODIJAGNOSTIKA</t>
  </si>
  <si>
    <t>MAKLER</t>
  </si>
  <si>
    <t>DIAHEM GRAMIM</t>
  </si>
  <si>
    <t>MEDICON DEC</t>
  </si>
  <si>
    <t>1.LEK</t>
  </si>
  <si>
    <t>PHOENIX PHARMA</t>
  </si>
  <si>
    <t>UKUPNO LEK</t>
  </si>
  <si>
    <t>04.12.2019.</t>
  </si>
  <si>
    <t xml:space="preserve">1.OSTALO PL </t>
  </si>
  <si>
    <t>OTPREMNINA</t>
  </si>
  <si>
    <t>UKUPNOOSTALO PL</t>
  </si>
  <si>
    <t>05.12.2019.</t>
  </si>
  <si>
    <t>PUTNI TROSAK</t>
  </si>
  <si>
    <t>1.LEK 071</t>
  </si>
  <si>
    <t>AMICUS</t>
  </si>
  <si>
    <t>BEOHEM</t>
  </si>
  <si>
    <t>FARMALOGIST</t>
  </si>
  <si>
    <t>MEDICA LINEA</t>
  </si>
  <si>
    <t>VEGA</t>
  </si>
  <si>
    <t>2.HEMOFILIJA</t>
  </si>
  <si>
    <t>3.CITOSTATICI 073</t>
  </si>
  <si>
    <t>PHOENIX PHAR</t>
  </si>
  <si>
    <t>UKUPNO CITOSTATICI</t>
  </si>
  <si>
    <t>4.LEK C LISTA 074</t>
  </si>
  <si>
    <t>UKUPNO LEK C LISTA</t>
  </si>
  <si>
    <t>06.12.2019.</t>
  </si>
  <si>
    <t>ADOC</t>
  </si>
  <si>
    <t>B BRAUN</t>
  </si>
  <si>
    <t>BOEHRINGER</t>
  </si>
  <si>
    <t>ECOTRADE</t>
  </si>
  <si>
    <t>MAGNA MEDICA</t>
  </si>
  <si>
    <t>INPHAR</t>
  </si>
  <si>
    <t>PHOENIX</t>
  </si>
  <si>
    <t>2.OSTAL PL</t>
  </si>
  <si>
    <t>UKUPNO OSTAL PL</t>
  </si>
  <si>
    <t>3.LEK VAN UGOVORE</t>
  </si>
  <si>
    <t>INO-PHARM</t>
  </si>
  <si>
    <t>MESSER</t>
  </si>
  <si>
    <t>UKUPNO LEK VAN UGOVORE</t>
  </si>
  <si>
    <t>09.12.2019.</t>
  </si>
  <si>
    <t>dnevnice</t>
  </si>
  <si>
    <t>3.SANITETSKI MATERIJAL</t>
  </si>
  <si>
    <t>AKO MED</t>
  </si>
  <si>
    <t>GOSPER</t>
  </si>
  <si>
    <t>HEMODOM</t>
  </si>
  <si>
    <t>LAB EXPERTA</t>
  </si>
  <si>
    <t>MEDIRAY</t>
  </si>
  <si>
    <t>MEDISAL</t>
  </si>
  <si>
    <t>METRECO</t>
  </si>
  <si>
    <t>PAN STAR</t>
  </si>
  <si>
    <t>SANOMED</t>
  </si>
  <si>
    <t>SINOFARM</t>
  </si>
  <si>
    <t>STIGA</t>
  </si>
  <si>
    <t>UKUPNO SANITETSKI MATERIJAL</t>
  </si>
  <si>
    <t>4.STENTOVI</t>
  </si>
  <si>
    <t>VICOR</t>
  </si>
  <si>
    <t>UKUPNO STENTOVI</t>
  </si>
  <si>
    <t>5.UM IMPLATANTI</t>
  </si>
  <si>
    <t>MAGNA PHARMACIA</t>
  </si>
  <si>
    <t>NARCISSUS</t>
  </si>
  <si>
    <t>ORTHOAID</t>
  </si>
  <si>
    <t>PROSPERA</t>
  </si>
  <si>
    <t>UKUPNO UM IMPLATANTI</t>
  </si>
  <si>
    <t>6.UM OSTALO</t>
  </si>
  <si>
    <t>UKUPNO UM OSTALO</t>
  </si>
  <si>
    <t>7.UM ORTOPEDIJA</t>
  </si>
  <si>
    <t>UKUPNO UM ORTOPEDIJA</t>
  </si>
  <si>
    <t>8.PACE MAKERI</t>
  </si>
  <si>
    <t>BIMED</t>
  </si>
  <si>
    <t>UKUPNO PACE MAKERI</t>
  </si>
  <si>
    <t>9.GRAFTOVI</t>
  </si>
  <si>
    <t>AUSTROLINE</t>
  </si>
  <si>
    <t>10.12.2019.</t>
  </si>
  <si>
    <t>SLAVIAMED</t>
  </si>
  <si>
    <t>BIMIDA</t>
  </si>
  <si>
    <t>BIOTEC MEDICAL</t>
  </si>
  <si>
    <t>ISTRAZIVACKI CENTAR</t>
  </si>
  <si>
    <t>LAVIJA FARM</t>
  </si>
  <si>
    <t>MEDILABOR</t>
  </si>
  <si>
    <t>METRONICI</t>
  </si>
  <si>
    <t>NEOMEDIKA NS</t>
  </si>
  <si>
    <t>OMNI MEDICAL</t>
  </si>
  <si>
    <t>PROMEDIA</t>
  </si>
  <si>
    <t>SUPERLAB</t>
  </si>
  <si>
    <t>UNICHEM</t>
  </si>
  <si>
    <t>YUNICOM</t>
  </si>
  <si>
    <t>ZU APOTEKA NIS</t>
  </si>
  <si>
    <t>HERMES PHARMA</t>
  </si>
  <si>
    <t>ECOTRED</t>
  </si>
  <si>
    <t>MAKMEDICAL</t>
  </si>
  <si>
    <t>ZOREX PHARMA</t>
  </si>
  <si>
    <t>AMIKUS</t>
  </si>
  <si>
    <t>BIOSTENT</t>
  </si>
  <si>
    <t>UKUPNO GRAFTOVI</t>
  </si>
  <si>
    <t>2.OSTALI TROSAK</t>
  </si>
  <si>
    <t>VIP</t>
  </si>
  <si>
    <t>TELEKOM</t>
  </si>
  <si>
    <t>UKUPNO OSTALI TROŠAK</t>
  </si>
  <si>
    <t>11.12.2019.</t>
  </si>
  <si>
    <t>TR POVRAT</t>
  </si>
  <si>
    <t>MEDICOM</t>
  </si>
  <si>
    <t>PHARMA SWISS</t>
  </si>
  <si>
    <t>FARMIX</t>
  </si>
  <si>
    <t>PHARMASWISS</t>
  </si>
  <si>
    <t>12.12.2019.</t>
  </si>
  <si>
    <t>JUBILARNA ZARADA</t>
  </si>
  <si>
    <t>13.12.2019.</t>
  </si>
  <si>
    <t>2.ENERGENTI</t>
  </si>
  <si>
    <t>EURO PETROL</t>
  </si>
  <si>
    <t>UKUPNO ENERGENTI</t>
  </si>
  <si>
    <t>2.LEK POSEB REZIM</t>
  </si>
  <si>
    <t>UKUPNO LEK POSEB REZIM</t>
  </si>
  <si>
    <t>BEOHEM 3</t>
  </si>
  <si>
    <t>16.12.2019.</t>
  </si>
  <si>
    <t>1.OSTALO PL</t>
  </si>
  <si>
    <t>17.12.2019.</t>
  </si>
  <si>
    <t>TRIGLAV</t>
  </si>
  <si>
    <t>LICENTIS</t>
  </si>
  <si>
    <t>MEDIKUNION</t>
  </si>
  <si>
    <t>FRESENIUS</t>
  </si>
  <si>
    <t>MAGNA</t>
  </si>
  <si>
    <t>UKUPNO HEMODIJALIZA</t>
  </si>
  <si>
    <t>TOPLANA</t>
  </si>
  <si>
    <t>JP ELEKTROPRIVREDA</t>
  </si>
  <si>
    <t>SUBOTICAGAS</t>
  </si>
  <si>
    <t>3.KRV I DERIVATI</t>
  </si>
  <si>
    <t>4.HEMODIJALIZA</t>
  </si>
  <si>
    <t>5.ENERGENTI</t>
  </si>
  <si>
    <t>6.ISHRANA</t>
  </si>
  <si>
    <t>ILLI GROUP</t>
  </si>
  <si>
    <t>LAFANTA</t>
  </si>
  <si>
    <t>UKUPNO ISHRANA</t>
  </si>
  <si>
    <t>18.12.2019.</t>
  </si>
  <si>
    <t>19.12.2019.</t>
  </si>
  <si>
    <t>BUS COMP</t>
  </si>
  <si>
    <t>CISTOCA I ZELENILO</t>
  </si>
  <si>
    <t>INEL</t>
  </si>
  <si>
    <t>INTERMEDIKAL</t>
  </si>
  <si>
    <t>REMONDIS MEDISON</t>
  </si>
  <si>
    <t>TRIGLAV OS</t>
  </si>
  <si>
    <t>VODOVOD</t>
  </si>
  <si>
    <t>VOLAN SUBOTICA</t>
  </si>
  <si>
    <t>ZAVOD ZA JAVN ZDRAVLJE</t>
  </si>
  <si>
    <t>UKUPNO OTM</t>
  </si>
  <si>
    <t>2.OTM</t>
  </si>
  <si>
    <t>ENGEL</t>
  </si>
  <si>
    <t>FEHER I OSTALI</t>
  </si>
  <si>
    <t>FORA 4</t>
  </si>
  <si>
    <t>LINDE GAS</t>
  </si>
  <si>
    <t>GE HOLDING</t>
  </si>
  <si>
    <t>INST ZA MED KARAJOVIC</t>
  </si>
  <si>
    <t>KLIMA VENT</t>
  </si>
  <si>
    <t>KOSMAJ</t>
  </si>
  <si>
    <t>MED FAKULTET BG</t>
  </si>
  <si>
    <t>MED FAKULTET NS</t>
  </si>
  <si>
    <t>MED FAKULTET NIS</t>
  </si>
  <si>
    <t>PROFESIONAL</t>
  </si>
  <si>
    <t>PROIZVODNJA JADRANKA</t>
  </si>
  <si>
    <t>TUTORIC</t>
  </si>
  <si>
    <t>VIP MOBIL</t>
  </si>
  <si>
    <t>VLANIX</t>
  </si>
  <si>
    <t>3.OSTALO PL</t>
  </si>
  <si>
    <t>OTPREMNINE</t>
  </si>
  <si>
    <t>4.NEREG LEK D LISTA</t>
  </si>
  <si>
    <t>UKUPNO NEREG LEK D LISTA</t>
  </si>
  <si>
    <t>20.12.2019.</t>
  </si>
  <si>
    <t>1.OSTALO SREDSTVA APV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</si>
</sst>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63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 applyFont="1"/>
    <xf numFmtId="4" fontId="1" fillId="0" borderId="0" xfId="1" applyNumberFormat="1" applyFont="1"/>
    <xf numFmtId="0" fontId="2" fillId="2" borderId="1" xfId="1" applyFont="1" applyFill="1" applyBorder="1"/>
    <xf numFmtId="4" fontId="3" fillId="2" borderId="2" xfId="1" applyNumberFormat="1" applyFont="1" applyFill="1" applyBorder="1"/>
    <xf numFmtId="0" fontId="2" fillId="2" borderId="3" xfId="1" applyFont="1" applyFill="1" applyBorder="1"/>
    <xf numFmtId="4" fontId="2" fillId="2" borderId="4" xfId="1" applyNumberFormat="1" applyFont="1" applyFill="1" applyBorder="1" applyAlignment="1">
      <alignment horizontal="right"/>
    </xf>
    <xf numFmtId="17" fontId="4" fillId="3" borderId="1" xfId="1" applyNumberFormat="1" applyFont="1" applyFill="1" applyBorder="1"/>
    <xf numFmtId="0" fontId="0" fillId="0" borderId="2" xfId="0" applyBorder="1"/>
    <xf numFmtId="17" fontId="4" fillId="4" borderId="5" xfId="1" applyNumberFormat="1" applyFont="1" applyFill="1" applyBorder="1"/>
    <xf numFmtId="0" fontId="0" fillId="0" borderId="6" xfId="0" applyBorder="1"/>
    <xf numFmtId="17" fontId="4" fillId="0" borderId="5" xfId="1" applyNumberFormat="1" applyFont="1" applyFill="1" applyBorder="1"/>
    <xf numFmtId="4" fontId="1" fillId="0" borderId="6" xfId="1" applyNumberFormat="1" applyFont="1" applyFill="1" applyBorder="1"/>
    <xf numFmtId="17" fontId="1" fillId="0" borderId="5" xfId="1" applyNumberFormat="1" applyFont="1" applyFill="1" applyBorder="1"/>
    <xf numFmtId="4" fontId="4" fillId="0" borderId="6" xfId="1" applyNumberFormat="1" applyFont="1" applyFill="1" applyBorder="1"/>
    <xf numFmtId="17" fontId="4" fillId="0" borderId="3" xfId="1" applyNumberFormat="1" applyFont="1" applyFill="1" applyBorder="1"/>
    <xf numFmtId="4" fontId="4" fillId="4" borderId="4" xfId="1" applyNumberFormat="1" applyFont="1" applyFill="1" applyBorder="1"/>
    <xf numFmtId="4" fontId="0" fillId="0" borderId="6" xfId="0" applyNumberFormat="1" applyFill="1" applyBorder="1"/>
    <xf numFmtId="0" fontId="0" fillId="0" borderId="0" xfId="0" applyFill="1"/>
    <xf numFmtId="0" fontId="5" fillId="2" borderId="3" xfId="0" applyFont="1" applyFill="1" applyBorder="1"/>
    <xf numFmtId="4" fontId="5" fillId="2" borderId="4" xfId="0" applyNumberFormat="1" applyFont="1" applyFill="1" applyBorder="1"/>
    <xf numFmtId="4" fontId="4" fillId="4" borderId="6" xfId="1" applyNumberFormat="1" applyFont="1" applyFill="1" applyBorder="1"/>
    <xf numFmtId="4" fontId="0" fillId="0" borderId="6" xfId="0" applyNumberFormat="1" applyBorder="1"/>
    <xf numFmtId="4" fontId="0" fillId="0" borderId="6" xfId="0" applyNumberFormat="1" applyFont="1" applyBorder="1"/>
    <xf numFmtId="17" fontId="1" fillId="0" borderId="1" xfId="1" applyNumberFormat="1" applyFont="1" applyFill="1" applyBorder="1"/>
    <xf numFmtId="4" fontId="0" fillId="0" borderId="2" xfId="0" applyNumberFormat="1" applyFont="1" applyBorder="1"/>
    <xf numFmtId="17" fontId="4" fillId="5" borderId="5" xfId="1" applyNumberFormat="1" applyFont="1" applyFill="1" applyBorder="1"/>
    <xf numFmtId="4" fontId="6" fillId="5" borderId="4" xfId="0" applyNumberFormat="1" applyFont="1" applyFill="1" applyBorder="1"/>
    <xf numFmtId="17" fontId="4" fillId="6" borderId="5" xfId="1" applyNumberFormat="1" applyFont="1" applyFill="1" applyBorder="1"/>
    <xf numFmtId="4" fontId="6" fillId="6" borderId="4" xfId="0" applyNumberFormat="1" applyFont="1" applyFill="1" applyBorder="1"/>
    <xf numFmtId="17" fontId="4" fillId="7" borderId="5" xfId="1" applyNumberFormat="1" applyFont="1" applyFill="1" applyBorder="1"/>
    <xf numFmtId="4" fontId="4" fillId="7" borderId="4" xfId="1" applyNumberFormat="1" applyFont="1" applyFill="1" applyBorder="1"/>
    <xf numFmtId="17" fontId="4" fillId="8" borderId="5" xfId="1" applyNumberFormat="1" applyFont="1" applyFill="1" applyBorder="1"/>
    <xf numFmtId="4" fontId="4" fillId="8" borderId="4" xfId="1" applyNumberFormat="1" applyFont="1" applyFill="1" applyBorder="1"/>
    <xf numFmtId="17" fontId="4" fillId="9" borderId="5" xfId="1" applyNumberFormat="1" applyFont="1" applyFill="1" applyBorder="1"/>
    <xf numFmtId="4" fontId="4" fillId="9" borderId="4" xfId="1" applyNumberFormat="1" applyFont="1" applyFill="1" applyBorder="1"/>
    <xf numFmtId="17" fontId="4" fillId="0" borderId="1" xfId="1" applyNumberFormat="1" applyFont="1" applyFill="1" applyBorder="1"/>
    <xf numFmtId="4" fontId="4" fillId="3" borderId="2" xfId="1" applyNumberFormat="1" applyFont="1" applyFill="1" applyBorder="1"/>
    <xf numFmtId="17" fontId="4" fillId="10" borderId="5" xfId="1" applyNumberFormat="1" applyFont="1" applyFill="1" applyBorder="1"/>
    <xf numFmtId="0" fontId="7" fillId="0" borderId="5" xfId="0" applyNumberFormat="1" applyFont="1" applyFill="1" applyBorder="1" applyAlignment="1" applyProtection="1">
      <alignment horizontal="left" vertical="top" wrapText="1"/>
    </xf>
    <xf numFmtId="4" fontId="7" fillId="0" borderId="6" xfId="0" applyNumberFormat="1" applyFont="1" applyFill="1" applyBorder="1" applyAlignment="1" applyProtection="1">
      <alignment horizontal="right" vertical="top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9"/>
  <sheetViews>
    <sheetView workbookViewId="0">
      <selection activeCell="B25" sqref="B25"/>
    </sheetView>
  </sheetViews>
  <sheetFormatPr defaultColWidth="24.5546875" defaultRowHeight="14.4"/>
  <cols>
    <col min="1" max="1" width="14.33203125" customWidth="1"/>
    <col min="2" max="2" width="32.109375" customWidth="1"/>
    <col min="3" max="3" width="32.21875" customWidth="1"/>
  </cols>
  <sheetData>
    <row r="1" spans="2:3" ht="15" thickBot="1">
      <c r="B1" s="1"/>
      <c r="C1" s="2"/>
    </row>
    <row r="2" spans="2:3" ht="15.6">
      <c r="B2" s="3" t="s">
        <v>0</v>
      </c>
      <c r="C2" s="4"/>
    </row>
    <row r="3" spans="2:3" ht="16.2" thickBot="1">
      <c r="B3" s="5" t="s">
        <v>1</v>
      </c>
      <c r="C3" s="6" t="s">
        <v>9</v>
      </c>
    </row>
    <row r="4" spans="2:3">
      <c r="B4" s="7"/>
      <c r="C4" s="8"/>
    </row>
    <row r="5" spans="2:3">
      <c r="B5" s="9" t="s">
        <v>2</v>
      </c>
      <c r="C5" s="10"/>
    </row>
    <row r="6" spans="2:3">
      <c r="B6" s="11" t="s">
        <v>13</v>
      </c>
      <c r="C6" s="12"/>
    </row>
    <row r="7" spans="2:3">
      <c r="B7" s="13" t="s">
        <v>14</v>
      </c>
      <c r="C7" s="12">
        <v>1839640</v>
      </c>
    </row>
    <row r="8" spans="2:3">
      <c r="B8" s="11" t="s">
        <v>15</v>
      </c>
      <c r="C8" s="14">
        <f>SUM(C7:C7)</f>
        <v>1839640</v>
      </c>
    </row>
    <row r="9" spans="2:3">
      <c r="B9" s="11"/>
      <c r="C9" s="14"/>
    </row>
    <row r="10" spans="2:3" ht="15" thickBot="1">
      <c r="B10" s="15" t="s">
        <v>3</v>
      </c>
      <c r="C10" s="16">
        <f>SUM(C8)</f>
        <v>1839640</v>
      </c>
    </row>
    <row r="11" spans="2:3">
      <c r="B11" s="7"/>
      <c r="C11" s="8"/>
    </row>
    <row r="12" spans="2:3">
      <c r="B12" s="9" t="s">
        <v>4</v>
      </c>
      <c r="C12" s="10"/>
    </row>
    <row r="13" spans="2:3" s="18" customFormat="1">
      <c r="B13" s="13" t="s">
        <v>5</v>
      </c>
      <c r="C13" s="17">
        <v>65807078.390000001</v>
      </c>
    </row>
    <row r="14" spans="2:3" s="18" customFormat="1">
      <c r="B14" s="13" t="s">
        <v>6</v>
      </c>
      <c r="C14" s="17">
        <v>1200848.8700000001</v>
      </c>
    </row>
    <row r="15" spans="2:3" s="18" customFormat="1">
      <c r="B15" s="13" t="s">
        <v>10</v>
      </c>
      <c r="C15" s="17">
        <v>128477</v>
      </c>
    </row>
    <row r="16" spans="2:3" s="18" customFormat="1">
      <c r="B16" s="13" t="s">
        <v>11</v>
      </c>
      <c r="C16" s="17">
        <v>37000</v>
      </c>
    </row>
    <row r="17" spans="2:3" s="18" customFormat="1">
      <c r="B17" s="13" t="s">
        <v>12</v>
      </c>
      <c r="C17" s="17">
        <v>56669</v>
      </c>
    </row>
    <row r="18" spans="2:3" ht="15" thickBot="1">
      <c r="B18" s="15" t="s">
        <v>7</v>
      </c>
      <c r="C18" s="16">
        <f>SUM(C13:C17)</f>
        <v>67230073.25999999</v>
      </c>
    </row>
    <row r="19" spans="2:3" ht="16.2" thickBot="1">
      <c r="B19" s="19" t="s">
        <v>8</v>
      </c>
      <c r="C19" s="20">
        <f>SUM(C18+C10)</f>
        <v>69069713.25999999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B1:C23"/>
  <sheetViews>
    <sheetView workbookViewId="0">
      <selection activeCell="F16" sqref="F16"/>
    </sheetView>
  </sheetViews>
  <sheetFormatPr defaultColWidth="24.5546875" defaultRowHeight="14.4"/>
  <cols>
    <col min="1" max="1" width="14.33203125" customWidth="1"/>
    <col min="2" max="2" width="32.109375" customWidth="1"/>
    <col min="3" max="3" width="32.21875" customWidth="1"/>
  </cols>
  <sheetData>
    <row r="1" spans="2:3" ht="15" thickBot="1">
      <c r="B1" s="1"/>
      <c r="C1" s="2"/>
    </row>
    <row r="2" spans="2:3" ht="15.6">
      <c r="B2" s="3" t="s">
        <v>0</v>
      </c>
      <c r="C2" s="4"/>
    </row>
    <row r="3" spans="2:3" ht="16.2" thickBot="1">
      <c r="B3" s="5" t="s">
        <v>1</v>
      </c>
      <c r="C3" s="6" t="s">
        <v>125</v>
      </c>
    </row>
    <row r="4" spans="2:3">
      <c r="B4" s="7"/>
      <c r="C4" s="8"/>
    </row>
    <row r="5" spans="2:3">
      <c r="B5" s="9" t="s">
        <v>2</v>
      </c>
      <c r="C5" s="10"/>
    </row>
    <row r="6" spans="2:3">
      <c r="B6" s="11" t="s">
        <v>32</v>
      </c>
      <c r="C6" s="12"/>
    </row>
    <row r="7" spans="2:3">
      <c r="B7" s="13" t="s">
        <v>45</v>
      </c>
      <c r="C7" s="12">
        <v>7542.48</v>
      </c>
    </row>
    <row r="8" spans="2:3">
      <c r="B8" s="13" t="s">
        <v>131</v>
      </c>
      <c r="C8" s="12">
        <v>291637.5</v>
      </c>
    </row>
    <row r="9" spans="2:3">
      <c r="B9" s="13" t="s">
        <v>35</v>
      </c>
      <c r="C9" s="12">
        <v>348704.09</v>
      </c>
    </row>
    <row r="10" spans="2:3">
      <c r="B10" s="13" t="s">
        <v>37</v>
      </c>
      <c r="C10" s="12">
        <v>95099.27</v>
      </c>
    </row>
    <row r="11" spans="2:3">
      <c r="B11" s="11" t="s">
        <v>25</v>
      </c>
      <c r="C11" s="14">
        <f>SUM(C7:C10)</f>
        <v>742983.34000000008</v>
      </c>
    </row>
    <row r="12" spans="2:3">
      <c r="B12" s="11"/>
      <c r="C12" s="14"/>
    </row>
    <row r="13" spans="2:3">
      <c r="B13" s="11" t="s">
        <v>129</v>
      </c>
      <c r="C13" s="14"/>
    </row>
    <row r="14" spans="2:3">
      <c r="B14" s="13" t="s">
        <v>45</v>
      </c>
      <c r="C14" s="12">
        <v>43328.74</v>
      </c>
    </row>
    <row r="15" spans="2:3">
      <c r="B15" s="13" t="s">
        <v>35</v>
      </c>
      <c r="C15" s="12">
        <v>16063.34</v>
      </c>
    </row>
    <row r="16" spans="2:3">
      <c r="B16" s="11" t="s">
        <v>130</v>
      </c>
      <c r="C16" s="14">
        <f>SUM(C14:C15)</f>
        <v>59392.08</v>
      </c>
    </row>
    <row r="17" spans="2:3">
      <c r="B17" s="11"/>
      <c r="C17" s="14"/>
    </row>
    <row r="18" spans="2:3" ht="15" thickBot="1">
      <c r="B18" s="15" t="s">
        <v>3</v>
      </c>
      <c r="C18" s="16">
        <f>SUM(C16+C11)</f>
        <v>802375.42</v>
      </c>
    </row>
    <row r="19" spans="2:3">
      <c r="B19" s="7"/>
      <c r="C19" s="8"/>
    </row>
    <row r="20" spans="2:3">
      <c r="B20" s="9" t="s">
        <v>126</v>
      </c>
      <c r="C20" s="10"/>
    </row>
    <row r="21" spans="2:3">
      <c r="B21" s="13" t="s">
        <v>127</v>
      </c>
      <c r="C21" s="12">
        <v>400000</v>
      </c>
    </row>
    <row r="22" spans="2:3" ht="15" thickBot="1">
      <c r="B22" s="15" t="s">
        <v>128</v>
      </c>
      <c r="C22" s="16">
        <f>SUM(C21:C21)</f>
        <v>400000</v>
      </c>
    </row>
    <row r="23" spans="2:3" ht="16.2" thickBot="1">
      <c r="B23" s="19" t="s">
        <v>8</v>
      </c>
      <c r="C23" s="20">
        <f>SUM(C22+C18)</f>
        <v>1202375.42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B1:C10"/>
  <sheetViews>
    <sheetView workbookViewId="0">
      <selection activeCell="E18" sqref="E18"/>
    </sheetView>
  </sheetViews>
  <sheetFormatPr defaultColWidth="24.5546875" defaultRowHeight="14.4"/>
  <cols>
    <col min="1" max="1" width="14.33203125" customWidth="1"/>
    <col min="2" max="2" width="32.109375" customWidth="1"/>
    <col min="3" max="3" width="32.21875" customWidth="1"/>
  </cols>
  <sheetData>
    <row r="1" spans="2:3" ht="15" thickBot="1">
      <c r="B1" s="1"/>
      <c r="C1" s="2"/>
    </row>
    <row r="2" spans="2:3" ht="15.6">
      <c r="B2" s="3" t="s">
        <v>0</v>
      </c>
      <c r="C2" s="4"/>
    </row>
    <row r="3" spans="2:3" ht="16.2" thickBot="1">
      <c r="B3" s="5" t="s">
        <v>1</v>
      </c>
      <c r="C3" s="6" t="s">
        <v>132</v>
      </c>
    </row>
    <row r="4" spans="2:3">
      <c r="B4" s="7"/>
      <c r="C4" s="8"/>
    </row>
    <row r="5" spans="2:3">
      <c r="B5" s="9" t="s">
        <v>133</v>
      </c>
      <c r="C5" s="10"/>
    </row>
    <row r="6" spans="2:3" s="18" customFormat="1">
      <c r="B6" s="13" t="s">
        <v>5</v>
      </c>
      <c r="C6" s="17">
        <v>56233149.289999999</v>
      </c>
    </row>
    <row r="7" spans="2:3" s="18" customFormat="1">
      <c r="B7" s="13" t="s">
        <v>6</v>
      </c>
      <c r="C7" s="17">
        <v>911894.71</v>
      </c>
    </row>
    <row r="8" spans="2:3" s="18" customFormat="1">
      <c r="B8" s="13" t="s">
        <v>11</v>
      </c>
      <c r="C8" s="17">
        <v>35000</v>
      </c>
    </row>
    <row r="9" spans="2:3" ht="15" thickBot="1">
      <c r="B9" s="15" t="s">
        <v>7</v>
      </c>
      <c r="C9" s="16">
        <f>SUM(C6:C8)</f>
        <v>57180044</v>
      </c>
    </row>
    <row r="10" spans="2:3" ht="16.2" thickBot="1">
      <c r="B10" s="19" t="s">
        <v>8</v>
      </c>
      <c r="C10" s="20">
        <f>SUM(C9)</f>
        <v>57180044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B1:C55"/>
  <sheetViews>
    <sheetView workbookViewId="0">
      <selection activeCell="E53" sqref="E53"/>
    </sheetView>
  </sheetViews>
  <sheetFormatPr defaultColWidth="24.5546875" defaultRowHeight="14.4"/>
  <cols>
    <col min="1" max="1" width="14.33203125" customWidth="1"/>
    <col min="2" max="2" width="32.109375" customWidth="1"/>
    <col min="3" max="3" width="32.21875" customWidth="1"/>
  </cols>
  <sheetData>
    <row r="1" spans="2:3" ht="15" thickBot="1">
      <c r="B1" s="1"/>
      <c r="C1" s="2"/>
    </row>
    <row r="2" spans="2:3" ht="15.6">
      <c r="B2" s="3" t="s">
        <v>0</v>
      </c>
      <c r="C2" s="4"/>
    </row>
    <row r="3" spans="2:3" ht="16.2" thickBot="1">
      <c r="B3" s="5" t="s">
        <v>1</v>
      </c>
      <c r="C3" s="6" t="s">
        <v>134</v>
      </c>
    </row>
    <row r="4" spans="2:3">
      <c r="B4" s="7"/>
      <c r="C4" s="8"/>
    </row>
    <row r="5" spans="2:3">
      <c r="B5" s="9" t="s">
        <v>2</v>
      </c>
      <c r="C5" s="10"/>
    </row>
    <row r="6" spans="2:3">
      <c r="B6" s="11" t="s">
        <v>32</v>
      </c>
      <c r="C6" s="12"/>
    </row>
    <row r="7" spans="2:3">
      <c r="B7" s="13" t="s">
        <v>136</v>
      </c>
      <c r="C7" s="12">
        <v>34513.599999999999</v>
      </c>
    </row>
    <row r="8" spans="2:3">
      <c r="B8" s="13" t="s">
        <v>35</v>
      </c>
      <c r="C8" s="12">
        <v>281665.86</v>
      </c>
    </row>
    <row r="9" spans="2:3">
      <c r="B9" s="13" t="s">
        <v>137</v>
      </c>
      <c r="C9" s="12">
        <v>6678.76</v>
      </c>
    </row>
    <row r="10" spans="2:3">
      <c r="B10" s="13" t="s">
        <v>24</v>
      </c>
      <c r="C10" s="12">
        <v>433693.72</v>
      </c>
    </row>
    <row r="11" spans="2:3">
      <c r="B11" s="13" t="s">
        <v>36</v>
      </c>
      <c r="C11" s="12">
        <v>244084.28</v>
      </c>
    </row>
    <row r="12" spans="2:3">
      <c r="B12" s="11" t="s">
        <v>25</v>
      </c>
      <c r="C12" s="14">
        <f>SUM(C7:C11)</f>
        <v>1000636.22</v>
      </c>
    </row>
    <row r="13" spans="2:3">
      <c r="B13" s="11"/>
      <c r="C13" s="14"/>
    </row>
    <row r="14" spans="2:3">
      <c r="B14" s="11" t="s">
        <v>38</v>
      </c>
      <c r="C14" s="14"/>
    </row>
    <row r="15" spans="2:3">
      <c r="B15" s="11" t="s">
        <v>15</v>
      </c>
      <c r="C15" s="14">
        <v>0</v>
      </c>
    </row>
    <row r="16" spans="2:3">
      <c r="B16" s="11"/>
      <c r="C16" s="14"/>
    </row>
    <row r="17" spans="2:3">
      <c r="B17" s="11" t="s">
        <v>39</v>
      </c>
      <c r="C17" s="12"/>
    </row>
    <row r="18" spans="2:3">
      <c r="B18" s="13" t="s">
        <v>35</v>
      </c>
      <c r="C18" s="12">
        <v>226377.36</v>
      </c>
    </row>
    <row r="19" spans="2:3">
      <c r="B19" s="11" t="s">
        <v>41</v>
      </c>
      <c r="C19" s="14">
        <f>SUM(C18)</f>
        <v>226377.36</v>
      </c>
    </row>
    <row r="20" spans="2:3">
      <c r="B20" s="11"/>
      <c r="C20" s="14"/>
    </row>
    <row r="21" spans="2:3">
      <c r="B21" s="11" t="s">
        <v>42</v>
      </c>
      <c r="C21" s="14"/>
    </row>
    <row r="22" spans="2:3">
      <c r="B22" s="11" t="s">
        <v>43</v>
      </c>
      <c r="C22" s="14">
        <v>0</v>
      </c>
    </row>
    <row r="23" spans="2:3">
      <c r="B23" s="13"/>
      <c r="C23" s="12"/>
    </row>
    <row r="24" spans="2:3" ht="15" thickBot="1">
      <c r="B24" s="15" t="s">
        <v>3</v>
      </c>
      <c r="C24" s="16">
        <f>SUM(C22+C19+C12+C15)</f>
        <v>1227013.58</v>
      </c>
    </row>
    <row r="25" spans="2:3">
      <c r="B25" s="7"/>
      <c r="C25" s="8"/>
    </row>
    <row r="26" spans="2:3">
      <c r="B26" s="30" t="s">
        <v>113</v>
      </c>
      <c r="C26" s="10"/>
    </row>
    <row r="27" spans="2:3">
      <c r="B27" s="13" t="s">
        <v>135</v>
      </c>
      <c r="C27" s="12">
        <v>495771.1</v>
      </c>
    </row>
    <row r="28" spans="2:3" ht="15" thickBot="1">
      <c r="B28" s="15" t="s">
        <v>116</v>
      </c>
      <c r="C28" s="31">
        <f>SUM(C27:C27)</f>
        <v>495771.1</v>
      </c>
    </row>
    <row r="29" spans="2:3">
      <c r="B29" s="7"/>
      <c r="C29" s="8"/>
    </row>
    <row r="30" spans="2:3">
      <c r="B30" s="32" t="s">
        <v>144</v>
      </c>
      <c r="C30" s="10"/>
    </row>
    <row r="31" spans="2:3">
      <c r="B31" s="13" t="s">
        <v>21</v>
      </c>
      <c r="C31" s="17">
        <v>400753.34</v>
      </c>
    </row>
    <row r="32" spans="2:3">
      <c r="B32" s="13" t="s">
        <v>19</v>
      </c>
      <c r="C32" s="17">
        <v>110596.44</v>
      </c>
    </row>
    <row r="33" spans="2:3">
      <c r="B33" s="13" t="s">
        <v>20</v>
      </c>
      <c r="C33" s="17">
        <v>7387.2</v>
      </c>
    </row>
    <row r="34" spans="2:3">
      <c r="B34" s="13" t="s">
        <v>22</v>
      </c>
      <c r="C34" s="17">
        <v>53263.02</v>
      </c>
    </row>
    <row r="35" spans="2:3" ht="15" thickBot="1">
      <c r="B35" s="15" t="s">
        <v>18</v>
      </c>
      <c r="C35" s="33">
        <f>SUM(C31:C34)</f>
        <v>572000</v>
      </c>
    </row>
    <row r="36" spans="2:3">
      <c r="B36" s="24"/>
      <c r="C36" s="25"/>
    </row>
    <row r="37" spans="2:3">
      <c r="B37" s="26" t="s">
        <v>145</v>
      </c>
      <c r="C37" s="23"/>
    </row>
    <row r="38" spans="2:3">
      <c r="B38" s="13" t="s">
        <v>46</v>
      </c>
      <c r="C38" s="23">
        <v>33440</v>
      </c>
    </row>
    <row r="39" spans="2:3">
      <c r="B39" s="13" t="s">
        <v>138</v>
      </c>
      <c r="C39" s="23">
        <v>697342</v>
      </c>
    </row>
    <row r="40" spans="2:3">
      <c r="B40" s="13" t="s">
        <v>139</v>
      </c>
      <c r="C40" s="23">
        <v>938206.75</v>
      </c>
    </row>
    <row r="41" spans="2:3" ht="15" thickBot="1">
      <c r="B41" s="15" t="s">
        <v>140</v>
      </c>
      <c r="C41" s="27">
        <f>SUM(C38:C40)</f>
        <v>1668988.75</v>
      </c>
    </row>
    <row r="42" spans="2:3">
      <c r="B42" s="24"/>
      <c r="C42" s="25"/>
    </row>
    <row r="43" spans="2:3">
      <c r="B43" s="28" t="s">
        <v>146</v>
      </c>
      <c r="C43" s="23"/>
    </row>
    <row r="44" spans="2:3">
      <c r="B44" s="13" t="s">
        <v>141</v>
      </c>
      <c r="C44" s="23">
        <v>1000000</v>
      </c>
    </row>
    <row r="45" spans="2:3">
      <c r="B45" s="13" t="s">
        <v>142</v>
      </c>
      <c r="C45" s="23">
        <v>404849.66</v>
      </c>
    </row>
    <row r="46" spans="2:3">
      <c r="B46" s="13" t="s">
        <v>143</v>
      </c>
      <c r="C46" s="23">
        <v>500000</v>
      </c>
    </row>
    <row r="47" spans="2:3">
      <c r="B47" s="13" t="s">
        <v>127</v>
      </c>
      <c r="C47" s="23">
        <v>277054.27</v>
      </c>
    </row>
    <row r="48" spans="2:3" ht="15" thickBot="1">
      <c r="B48" s="15" t="s">
        <v>128</v>
      </c>
      <c r="C48" s="29">
        <f>SUM(C44:C47)</f>
        <v>2181903.9299999997</v>
      </c>
    </row>
    <row r="49" spans="2:3">
      <c r="B49" s="24"/>
      <c r="C49" s="25"/>
    </row>
    <row r="50" spans="2:3">
      <c r="B50" s="34" t="s">
        <v>147</v>
      </c>
      <c r="C50" s="23"/>
    </row>
    <row r="51" spans="2:3">
      <c r="B51" s="13" t="s">
        <v>148</v>
      </c>
      <c r="C51" s="23">
        <v>2185131.15</v>
      </c>
    </row>
    <row r="52" spans="2:3">
      <c r="B52" s="13" t="s">
        <v>149</v>
      </c>
      <c r="C52" s="23">
        <v>10345.51</v>
      </c>
    </row>
    <row r="53" spans="2:3">
      <c r="B53" s="13" t="s">
        <v>120</v>
      </c>
      <c r="C53" s="23">
        <v>70440</v>
      </c>
    </row>
    <row r="54" spans="2:3" ht="15" thickBot="1">
      <c r="B54" s="15" t="s">
        <v>150</v>
      </c>
      <c r="C54" s="35">
        <f>SUM(C51:C53)</f>
        <v>2265916.6599999997</v>
      </c>
    </row>
    <row r="55" spans="2:3" ht="16.2" thickBot="1">
      <c r="B55" s="19" t="s">
        <v>8</v>
      </c>
      <c r="C55" s="20">
        <f>SUM(C54+C48+C41+C35+C28+C24)</f>
        <v>8411594.0199999996</v>
      </c>
    </row>
  </sheetData>
  <sortState ref="B31:C34">
    <sortCondition ref="B31"/>
  </sortState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C28"/>
  <sheetViews>
    <sheetView workbookViewId="0">
      <selection activeCell="F21" sqref="F21"/>
    </sheetView>
  </sheetViews>
  <sheetFormatPr defaultColWidth="24.5546875" defaultRowHeight="14.4"/>
  <cols>
    <col min="1" max="1" width="14.33203125" customWidth="1"/>
    <col min="2" max="2" width="32.109375" customWidth="1"/>
    <col min="3" max="3" width="32.21875" customWidth="1"/>
  </cols>
  <sheetData>
    <row r="1" spans="2:3" ht="15" thickBot="1">
      <c r="B1" s="1"/>
      <c r="C1" s="2"/>
    </row>
    <row r="2" spans="2:3" ht="15.6">
      <c r="B2" s="3" t="s">
        <v>0</v>
      </c>
      <c r="C2" s="4"/>
    </row>
    <row r="3" spans="2:3" ht="16.2" thickBot="1">
      <c r="B3" s="5" t="s">
        <v>1</v>
      </c>
      <c r="C3" s="6" t="s">
        <v>151</v>
      </c>
    </row>
    <row r="4" spans="2:3">
      <c r="B4" s="7"/>
      <c r="C4" s="8"/>
    </row>
    <row r="5" spans="2:3">
      <c r="B5" s="9" t="s">
        <v>2</v>
      </c>
      <c r="C5" s="10"/>
    </row>
    <row r="6" spans="2:3">
      <c r="B6" s="11" t="s">
        <v>32</v>
      </c>
      <c r="C6" s="12"/>
    </row>
    <row r="7" spans="2:3">
      <c r="B7" s="13" t="s">
        <v>45</v>
      </c>
      <c r="C7" s="12">
        <v>20647.330000000002</v>
      </c>
    </row>
    <row r="8" spans="2:3">
      <c r="B8" s="13" t="s">
        <v>119</v>
      </c>
      <c r="C8" s="12">
        <v>1786.4</v>
      </c>
    </row>
    <row r="9" spans="2:3">
      <c r="B9" s="13" t="s">
        <v>49</v>
      </c>
      <c r="C9" s="12">
        <v>241560</v>
      </c>
    </row>
    <row r="10" spans="2:3">
      <c r="B10" s="13" t="s">
        <v>24</v>
      </c>
      <c r="C10" s="12">
        <v>287649.17</v>
      </c>
    </row>
    <row r="11" spans="2:3">
      <c r="B11" s="13" t="s">
        <v>37</v>
      </c>
      <c r="C11" s="12">
        <v>338041.92</v>
      </c>
    </row>
    <row r="12" spans="2:3">
      <c r="B12" s="11" t="s">
        <v>25</v>
      </c>
      <c r="C12" s="14">
        <f>SUM(C7:C11)</f>
        <v>889684.81999999983</v>
      </c>
    </row>
    <row r="13" spans="2:3">
      <c r="B13" s="11"/>
      <c r="C13" s="14"/>
    </row>
    <row r="14" spans="2:3">
      <c r="B14" s="11" t="s">
        <v>38</v>
      </c>
      <c r="C14" s="14"/>
    </row>
    <row r="15" spans="2:3">
      <c r="B15" s="13" t="s">
        <v>121</v>
      </c>
      <c r="C15" s="12"/>
    </row>
    <row r="16" spans="2:3">
      <c r="B16" s="13" t="s">
        <v>14</v>
      </c>
      <c r="C16" s="12"/>
    </row>
    <row r="17" spans="2:3">
      <c r="B17" s="11" t="s">
        <v>15</v>
      </c>
      <c r="C17" s="14">
        <f>SUM(C15:C16)</f>
        <v>0</v>
      </c>
    </row>
    <row r="18" spans="2:3">
      <c r="B18" s="11"/>
      <c r="C18" s="14"/>
    </row>
    <row r="19" spans="2:3">
      <c r="B19" s="11" t="s">
        <v>39</v>
      </c>
      <c r="C19" s="12"/>
    </row>
    <row r="20" spans="2:3">
      <c r="B20" s="13" t="s">
        <v>35</v>
      </c>
      <c r="C20" s="12">
        <v>157344</v>
      </c>
    </row>
    <row r="21" spans="2:3">
      <c r="B21" s="11" t="s">
        <v>41</v>
      </c>
      <c r="C21" s="14">
        <f>SUM(C20)</f>
        <v>157344</v>
      </c>
    </row>
    <row r="22" spans="2:3">
      <c r="B22" s="11"/>
      <c r="C22" s="14"/>
    </row>
    <row r="23" spans="2:3">
      <c r="B23" s="11" t="s">
        <v>42</v>
      </c>
      <c r="C23" s="14"/>
    </row>
    <row r="24" spans="2:3">
      <c r="B24" s="13" t="s">
        <v>45</v>
      </c>
      <c r="C24" s="12">
        <v>36107.279999999999</v>
      </c>
    </row>
    <row r="25" spans="2:3">
      <c r="B25" s="11" t="s">
        <v>43</v>
      </c>
      <c r="C25" s="14">
        <f>SUM(C24)</f>
        <v>36107.279999999999</v>
      </c>
    </row>
    <row r="26" spans="2:3">
      <c r="B26" s="13"/>
      <c r="C26" s="12"/>
    </row>
    <row r="27" spans="2:3" ht="15" thickBot="1">
      <c r="B27" s="15" t="s">
        <v>3</v>
      </c>
      <c r="C27" s="16">
        <f>SUM(C25+C21+C12+C17)</f>
        <v>1083136.0999999999</v>
      </c>
    </row>
    <row r="28" spans="2:3" ht="16.2" thickBot="1">
      <c r="B28" s="19" t="s">
        <v>8</v>
      </c>
      <c r="C28" s="20">
        <f>SUM(C27)</f>
        <v>1083136.0999999999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B1:C88"/>
  <sheetViews>
    <sheetView topLeftCell="A7" workbookViewId="0">
      <selection activeCell="F24" sqref="F24"/>
    </sheetView>
  </sheetViews>
  <sheetFormatPr defaultColWidth="24.5546875" defaultRowHeight="14.4"/>
  <cols>
    <col min="1" max="1" width="14.33203125" customWidth="1"/>
    <col min="2" max="2" width="32.109375" customWidth="1"/>
    <col min="3" max="3" width="32.21875" customWidth="1"/>
  </cols>
  <sheetData>
    <row r="1" spans="2:3" ht="15" thickBot="1">
      <c r="B1" s="1"/>
      <c r="C1" s="2"/>
    </row>
    <row r="2" spans="2:3" ht="15.6">
      <c r="B2" s="3" t="s">
        <v>0</v>
      </c>
      <c r="C2" s="4"/>
    </row>
    <row r="3" spans="2:3" ht="16.2" thickBot="1">
      <c r="B3" s="5" t="s">
        <v>1</v>
      </c>
      <c r="C3" s="6" t="s">
        <v>152</v>
      </c>
    </row>
    <row r="4" spans="2:3">
      <c r="B4" s="7"/>
      <c r="C4" s="8"/>
    </row>
    <row r="5" spans="2:3">
      <c r="B5" s="9" t="s">
        <v>2</v>
      </c>
      <c r="C5" s="10"/>
    </row>
    <row r="6" spans="2:3">
      <c r="B6" s="11" t="s">
        <v>32</v>
      </c>
      <c r="C6" s="12"/>
    </row>
    <row r="7" spans="2:3">
      <c r="B7" s="13" t="s">
        <v>46</v>
      </c>
      <c r="C7" s="12">
        <v>14190</v>
      </c>
    </row>
    <row r="8" spans="2:3">
      <c r="B8" s="13" t="s">
        <v>35</v>
      </c>
      <c r="C8" s="12">
        <v>203892.29</v>
      </c>
    </row>
    <row r="9" spans="2:3">
      <c r="B9" s="13" t="s">
        <v>24</v>
      </c>
      <c r="C9" s="12">
        <v>6448.86</v>
      </c>
    </row>
    <row r="10" spans="2:3">
      <c r="B10" s="13" t="s">
        <v>122</v>
      </c>
      <c r="C10" s="12">
        <v>13907.43</v>
      </c>
    </row>
    <row r="11" spans="2:3">
      <c r="B11" s="11" t="s">
        <v>25</v>
      </c>
      <c r="C11" s="14">
        <f>SUM(C7:C10)</f>
        <v>238438.58</v>
      </c>
    </row>
    <row r="12" spans="2:3">
      <c r="B12" s="11"/>
      <c r="C12" s="14"/>
    </row>
    <row r="13" spans="2:3">
      <c r="B13" s="11" t="s">
        <v>38</v>
      </c>
      <c r="C13" s="14"/>
    </row>
    <row r="14" spans="2:3">
      <c r="B14" s="13" t="s">
        <v>14</v>
      </c>
      <c r="C14" s="12">
        <v>149160</v>
      </c>
    </row>
    <row r="15" spans="2:3">
      <c r="B15" s="11" t="s">
        <v>15</v>
      </c>
      <c r="C15" s="14">
        <f>SUM(C14)</f>
        <v>149160</v>
      </c>
    </row>
    <row r="16" spans="2:3">
      <c r="B16" s="11"/>
      <c r="C16" s="14"/>
    </row>
    <row r="17" spans="2:3">
      <c r="B17" s="11" t="s">
        <v>39</v>
      </c>
      <c r="C17" s="12"/>
    </row>
    <row r="18" spans="2:3">
      <c r="B18" s="11" t="s">
        <v>41</v>
      </c>
      <c r="C18" s="14">
        <v>0</v>
      </c>
    </row>
    <row r="19" spans="2:3">
      <c r="B19" s="11"/>
      <c r="C19" s="14"/>
    </row>
    <row r="20" spans="2:3">
      <c r="B20" s="11" t="s">
        <v>42</v>
      </c>
      <c r="C20" s="14"/>
    </row>
    <row r="21" spans="2:3">
      <c r="B21" s="13" t="s">
        <v>35</v>
      </c>
      <c r="C21" s="12">
        <v>26772.240000000002</v>
      </c>
    </row>
    <row r="22" spans="2:3">
      <c r="B22" s="11" t="s">
        <v>43</v>
      </c>
      <c r="C22" s="14">
        <f>SUM(C21)</f>
        <v>26772.240000000002</v>
      </c>
    </row>
    <row r="23" spans="2:3">
      <c r="B23" s="13"/>
      <c r="C23" s="12"/>
    </row>
    <row r="24" spans="2:3" ht="15" thickBot="1">
      <c r="B24" s="15" t="s">
        <v>3</v>
      </c>
      <c r="C24" s="16">
        <f>SUM(C22+C18+C11+C15)</f>
        <v>414370.82</v>
      </c>
    </row>
    <row r="25" spans="2:3">
      <c r="B25" s="36"/>
      <c r="C25" s="37"/>
    </row>
    <row r="26" spans="2:3">
      <c r="B26" s="38" t="s">
        <v>163</v>
      </c>
      <c r="C26" s="10"/>
    </row>
    <row r="27" spans="2:3">
      <c r="B27" s="39" t="s">
        <v>153</v>
      </c>
      <c r="C27" s="40">
        <v>500000</v>
      </c>
    </row>
    <row r="28" spans="2:3">
      <c r="B28" s="39" t="s">
        <v>154</v>
      </c>
      <c r="C28" s="40">
        <v>300000</v>
      </c>
    </row>
    <row r="29" spans="2:3">
      <c r="B29" s="39" t="s">
        <v>164</v>
      </c>
      <c r="C29" s="40">
        <v>20912.8</v>
      </c>
    </row>
    <row r="30" spans="2:3">
      <c r="B30" s="39" t="s">
        <v>165</v>
      </c>
      <c r="C30" s="40">
        <v>500000</v>
      </c>
    </row>
    <row r="31" spans="2:3">
      <c r="B31" s="39" t="s">
        <v>166</v>
      </c>
      <c r="C31" s="40">
        <v>500000</v>
      </c>
    </row>
    <row r="32" spans="2:3">
      <c r="B32" s="39" t="s">
        <v>168</v>
      </c>
      <c r="C32" s="40">
        <v>30800</v>
      </c>
    </row>
    <row r="33" spans="2:3">
      <c r="B33" s="39" t="s">
        <v>155</v>
      </c>
      <c r="C33" s="40">
        <v>50000</v>
      </c>
    </row>
    <row r="34" spans="2:3">
      <c r="B34" s="39" t="s">
        <v>169</v>
      </c>
      <c r="C34" s="40">
        <v>183120.54</v>
      </c>
    </row>
    <row r="35" spans="2:3">
      <c r="B35" s="39" t="s">
        <v>156</v>
      </c>
      <c r="C35" s="40">
        <v>50000</v>
      </c>
    </row>
    <row r="36" spans="2:3">
      <c r="B36" s="39" t="s">
        <v>170</v>
      </c>
      <c r="C36" s="40">
        <v>300000</v>
      </c>
    </row>
    <row r="37" spans="2:3">
      <c r="B37" s="39" t="s">
        <v>171</v>
      </c>
      <c r="C37" s="40">
        <v>400000</v>
      </c>
    </row>
    <row r="38" spans="2:3">
      <c r="B38" s="39" t="s">
        <v>167</v>
      </c>
      <c r="C38" s="40">
        <v>300000</v>
      </c>
    </row>
    <row r="39" spans="2:3">
      <c r="B39" s="39" t="s">
        <v>172</v>
      </c>
      <c r="C39" s="40">
        <v>300000</v>
      </c>
    </row>
    <row r="40" spans="2:3">
      <c r="B40" s="39" t="s">
        <v>174</v>
      </c>
      <c r="C40" s="40">
        <v>86250</v>
      </c>
    </row>
    <row r="41" spans="2:3">
      <c r="B41" s="39" t="s">
        <v>173</v>
      </c>
      <c r="C41" s="40">
        <v>600000</v>
      </c>
    </row>
    <row r="42" spans="2:3">
      <c r="B42" s="39" t="s">
        <v>66</v>
      </c>
      <c r="C42" s="40">
        <v>200000</v>
      </c>
    </row>
    <row r="43" spans="2:3">
      <c r="B43" s="39" t="s">
        <v>175</v>
      </c>
      <c r="C43" s="40">
        <v>199750</v>
      </c>
    </row>
    <row r="44" spans="2:3">
      <c r="B44" s="39" t="s">
        <v>176</v>
      </c>
      <c r="C44" s="40">
        <v>100000</v>
      </c>
    </row>
    <row r="45" spans="2:3">
      <c r="B45" s="39" t="s">
        <v>157</v>
      </c>
      <c r="C45" s="40">
        <v>200000</v>
      </c>
    </row>
    <row r="46" spans="2:3">
      <c r="B46" s="39" t="s">
        <v>158</v>
      </c>
      <c r="C46" s="40">
        <v>300000</v>
      </c>
    </row>
    <row r="47" spans="2:3">
      <c r="B47" s="39" t="s">
        <v>177</v>
      </c>
      <c r="C47" s="40">
        <v>100000</v>
      </c>
    </row>
    <row r="48" spans="2:3">
      <c r="B48" s="39" t="s">
        <v>178</v>
      </c>
      <c r="C48" s="40">
        <v>14000</v>
      </c>
    </row>
    <row r="49" spans="2:3">
      <c r="B49" s="39" t="s">
        <v>179</v>
      </c>
      <c r="C49" s="40">
        <v>100000</v>
      </c>
    </row>
    <row r="50" spans="2:3">
      <c r="B50" s="39" t="s">
        <v>159</v>
      </c>
      <c r="C50" s="40">
        <v>300000</v>
      </c>
    </row>
    <row r="51" spans="2:3">
      <c r="B51" s="39" t="s">
        <v>160</v>
      </c>
      <c r="C51" s="40">
        <v>700000</v>
      </c>
    </row>
    <row r="52" spans="2:3">
      <c r="B52" s="39" t="s">
        <v>161</v>
      </c>
      <c r="C52" s="40">
        <v>50000</v>
      </c>
    </row>
    <row r="53" spans="2:3" ht="15" thickBot="1">
      <c r="B53" s="15" t="s">
        <v>162</v>
      </c>
      <c r="C53" s="16">
        <f>SUM(C27:C52)</f>
        <v>6384833.3399999999</v>
      </c>
    </row>
    <row r="54" spans="2:3">
      <c r="B54" s="7"/>
      <c r="C54" s="8"/>
    </row>
    <row r="55" spans="2:3">
      <c r="B55" s="9" t="s">
        <v>180</v>
      </c>
      <c r="C55" s="10"/>
    </row>
    <row r="56" spans="2:3">
      <c r="B56" s="13" t="s">
        <v>181</v>
      </c>
      <c r="C56" s="22">
        <v>752885.07</v>
      </c>
    </row>
    <row r="57" spans="2:3" ht="15" thickBot="1">
      <c r="B57" s="15" t="s">
        <v>53</v>
      </c>
      <c r="C57" s="16">
        <f>SUM(C56:C56)</f>
        <v>752885.07</v>
      </c>
    </row>
    <row r="58" spans="2:3">
      <c r="B58" s="7"/>
      <c r="C58" s="8"/>
    </row>
    <row r="59" spans="2:3">
      <c r="B59" s="9" t="s">
        <v>182</v>
      </c>
      <c r="C59" s="10"/>
    </row>
    <row r="60" spans="2:3">
      <c r="B60" s="13" t="s">
        <v>35</v>
      </c>
      <c r="C60" s="12">
        <v>53727.97</v>
      </c>
    </row>
    <row r="61" spans="2:3">
      <c r="B61" s="13" t="s">
        <v>55</v>
      </c>
      <c r="C61" s="12">
        <v>25819.200000000001</v>
      </c>
    </row>
    <row r="62" spans="2:3">
      <c r="B62" s="13" t="s">
        <v>137</v>
      </c>
      <c r="C62" s="12">
        <v>3745.5</v>
      </c>
    </row>
    <row r="63" spans="2:3" ht="15" thickBot="1">
      <c r="B63" s="15" t="s">
        <v>183</v>
      </c>
      <c r="C63" s="16">
        <f>SUM(C60:C62)</f>
        <v>83292.67</v>
      </c>
    </row>
    <row r="64" spans="2:3">
      <c r="B64" s="7"/>
      <c r="C64" s="8"/>
    </row>
    <row r="65" spans="2:3">
      <c r="B65" s="9" t="s">
        <v>82</v>
      </c>
      <c r="C65" s="10"/>
    </row>
    <row r="66" spans="2:3">
      <c r="B66" s="13" t="s">
        <v>110</v>
      </c>
      <c r="C66" s="12"/>
    </row>
    <row r="67" spans="2:3">
      <c r="B67" s="13" t="s">
        <v>71</v>
      </c>
      <c r="C67" s="12"/>
    </row>
    <row r="68" spans="2:3">
      <c r="B68" s="13" t="s">
        <v>48</v>
      </c>
      <c r="C68" s="12"/>
    </row>
    <row r="69" spans="2:3" ht="15" thickBot="1">
      <c r="B69" s="15" t="s">
        <v>83</v>
      </c>
      <c r="C69" s="16">
        <f>SUM(C66:C68)</f>
        <v>0</v>
      </c>
    </row>
    <row r="70" spans="2:3">
      <c r="B70" s="7"/>
      <c r="C70" s="8"/>
    </row>
    <row r="71" spans="2:3">
      <c r="B71" s="9" t="s">
        <v>84</v>
      </c>
      <c r="C71" s="10"/>
    </row>
    <row r="72" spans="2:3">
      <c r="B72" s="13" t="s">
        <v>20</v>
      </c>
      <c r="C72" s="22"/>
    </row>
    <row r="73" spans="2:3">
      <c r="B73" s="13" t="s">
        <v>108</v>
      </c>
      <c r="C73" s="22"/>
    </row>
    <row r="74" spans="2:3">
      <c r="B74" s="13" t="s">
        <v>78</v>
      </c>
      <c r="C74" s="22"/>
    </row>
    <row r="75" spans="2:3">
      <c r="B75" s="13" t="s">
        <v>109</v>
      </c>
      <c r="C75" s="22"/>
    </row>
    <row r="76" spans="2:3" ht="15" thickBot="1">
      <c r="B76" s="15" t="s">
        <v>85</v>
      </c>
      <c r="C76" s="16">
        <f>SUM(C72:C75)</f>
        <v>0</v>
      </c>
    </row>
    <row r="77" spans="2:3">
      <c r="B77" s="7"/>
      <c r="C77" s="8"/>
    </row>
    <row r="78" spans="2:3">
      <c r="B78" s="9" t="s">
        <v>86</v>
      </c>
      <c r="C78" s="10"/>
    </row>
    <row r="79" spans="2:3">
      <c r="B79" s="13" t="s">
        <v>87</v>
      </c>
      <c r="C79" s="12"/>
    </row>
    <row r="80" spans="2:3">
      <c r="B80" s="13" t="s">
        <v>62</v>
      </c>
      <c r="C80" s="12"/>
    </row>
    <row r="81" spans="2:3">
      <c r="B81" s="13" t="s">
        <v>106</v>
      </c>
      <c r="C81" s="12"/>
    </row>
    <row r="82" spans="2:3" ht="15" thickBot="1">
      <c r="B82" s="15" t="s">
        <v>88</v>
      </c>
      <c r="C82" s="16">
        <f>SUM(C79:C81)</f>
        <v>0</v>
      </c>
    </row>
    <row r="83" spans="2:3">
      <c r="B83" s="7"/>
      <c r="C83" s="8"/>
    </row>
    <row r="84" spans="2:3">
      <c r="B84" s="9" t="s">
        <v>89</v>
      </c>
      <c r="C84" s="10"/>
    </row>
    <row r="85" spans="2:3">
      <c r="B85" s="13" t="s">
        <v>90</v>
      </c>
      <c r="C85" s="12"/>
    </row>
    <row r="86" spans="2:3">
      <c r="B86" s="13" t="s">
        <v>111</v>
      </c>
      <c r="C86" s="12"/>
    </row>
    <row r="87" spans="2:3" ht="15" thickBot="1">
      <c r="B87" s="15" t="s">
        <v>112</v>
      </c>
      <c r="C87" s="16">
        <f>SUM(C85:C86)</f>
        <v>0</v>
      </c>
    </row>
    <row r="88" spans="2:3" ht="16.2" thickBot="1">
      <c r="B88" s="19" t="s">
        <v>8</v>
      </c>
      <c r="C88" s="20">
        <f>SUM(C87,C82,C76,C69,C63,C57,C53,C27,C24)</f>
        <v>8135381.9000000004</v>
      </c>
    </row>
  </sheetData>
  <sortState ref="B58:C60">
    <sortCondition ref="B58"/>
  </sortState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C8"/>
  <sheetViews>
    <sheetView tabSelected="1" workbookViewId="0">
      <selection activeCell="B6" sqref="B6"/>
    </sheetView>
  </sheetViews>
  <sheetFormatPr defaultColWidth="24.5546875" defaultRowHeight="14.4"/>
  <cols>
    <col min="1" max="1" width="14.33203125" customWidth="1"/>
    <col min="2" max="2" width="32.109375" customWidth="1"/>
    <col min="3" max="3" width="32.21875" customWidth="1"/>
  </cols>
  <sheetData>
    <row r="1" spans="2:3" ht="15" thickBot="1">
      <c r="B1" s="1"/>
      <c r="C1" s="2"/>
    </row>
    <row r="2" spans="2:3" ht="15.6">
      <c r="B2" s="3" t="s">
        <v>0</v>
      </c>
      <c r="C2" s="4"/>
    </row>
    <row r="3" spans="2:3" ht="16.2" thickBot="1">
      <c r="B3" s="5" t="s">
        <v>1</v>
      </c>
      <c r="C3" s="6" t="s">
        <v>184</v>
      </c>
    </row>
    <row r="4" spans="2:3">
      <c r="B4" s="7"/>
      <c r="C4" s="8"/>
    </row>
    <row r="5" spans="2:3">
      <c r="B5" s="9" t="s">
        <v>185</v>
      </c>
      <c r="C5" s="10"/>
    </row>
    <row r="6" spans="2:3">
      <c r="B6" s="13" t="s">
        <v>165</v>
      </c>
      <c r="C6" s="12">
        <v>2499612</v>
      </c>
    </row>
    <row r="7" spans="2:3">
      <c r="B7" s="11" t="s">
        <v>29</v>
      </c>
      <c r="C7" s="21">
        <f>SUM(C6:C6)</f>
        <v>2499612</v>
      </c>
    </row>
    <row r="8" spans="2:3" ht="16.2" thickBot="1">
      <c r="B8" s="19" t="s">
        <v>8</v>
      </c>
      <c r="C8" s="20">
        <f>SUM(C7)</f>
        <v>2499612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C18"/>
  <sheetViews>
    <sheetView workbookViewId="0">
      <selection activeCell="C24" sqref="C24:C25"/>
    </sheetView>
  </sheetViews>
  <sheetFormatPr defaultColWidth="24.5546875" defaultRowHeight="14.4"/>
  <cols>
    <col min="1" max="1" width="14.33203125" customWidth="1"/>
    <col min="2" max="2" width="32.109375" customWidth="1"/>
    <col min="3" max="3" width="32.21875" customWidth="1"/>
  </cols>
  <sheetData>
    <row r="1" spans="2:3" ht="15" thickBot="1">
      <c r="B1" s="1"/>
      <c r="C1" s="2"/>
    </row>
    <row r="2" spans="2:3" ht="15.6">
      <c r="B2" s="3" t="s">
        <v>0</v>
      </c>
      <c r="C2" s="4"/>
    </row>
    <row r="3" spans="2:3" ht="16.2" thickBot="1">
      <c r="B3" s="5" t="s">
        <v>1</v>
      </c>
      <c r="C3" s="6" t="s">
        <v>16</v>
      </c>
    </row>
    <row r="4" spans="2:3">
      <c r="B4" s="7"/>
      <c r="C4" s="8"/>
    </row>
    <row r="5" spans="2:3">
      <c r="B5" s="9" t="s">
        <v>2</v>
      </c>
      <c r="C5" s="10"/>
    </row>
    <row r="6" spans="2:3">
      <c r="B6" s="11" t="s">
        <v>23</v>
      </c>
      <c r="C6" s="12"/>
    </row>
    <row r="7" spans="2:3">
      <c r="B7" s="13" t="s">
        <v>24</v>
      </c>
      <c r="C7" s="12">
        <v>310293.71999999997</v>
      </c>
    </row>
    <row r="8" spans="2:3">
      <c r="B8" s="11" t="s">
        <v>25</v>
      </c>
      <c r="C8" s="14">
        <f>SUM(C7:C7)</f>
        <v>310293.71999999997</v>
      </c>
    </row>
    <row r="9" spans="2:3">
      <c r="B9" s="11"/>
      <c r="C9" s="14"/>
    </row>
    <row r="10" spans="2:3" ht="15" thickBot="1">
      <c r="B10" s="15" t="s">
        <v>3</v>
      </c>
      <c r="C10" s="16">
        <f>SUM(C8)</f>
        <v>310293.71999999997</v>
      </c>
    </row>
    <row r="11" spans="2:3">
      <c r="B11" s="7"/>
      <c r="C11" s="8"/>
    </row>
    <row r="12" spans="2:3">
      <c r="B12" s="9" t="s">
        <v>17</v>
      </c>
      <c r="C12" s="10"/>
    </row>
    <row r="13" spans="2:3" s="18" customFormat="1">
      <c r="B13" s="13" t="s">
        <v>19</v>
      </c>
      <c r="C13" s="17">
        <v>515254.27</v>
      </c>
    </row>
    <row r="14" spans="2:3" s="18" customFormat="1">
      <c r="B14" s="13" t="s">
        <v>20</v>
      </c>
      <c r="C14" s="17">
        <v>246694.8</v>
      </c>
    </row>
    <row r="15" spans="2:3" s="18" customFormat="1">
      <c r="B15" s="13" t="s">
        <v>21</v>
      </c>
      <c r="C15" s="17">
        <v>465400.7</v>
      </c>
    </row>
    <row r="16" spans="2:3" s="18" customFormat="1">
      <c r="B16" s="13" t="s">
        <v>22</v>
      </c>
      <c r="C16" s="17">
        <v>297592.98</v>
      </c>
    </row>
    <row r="17" spans="2:3" ht="15" thickBot="1">
      <c r="B17" s="15" t="s">
        <v>18</v>
      </c>
      <c r="C17" s="16">
        <f>SUM(C13:C16)</f>
        <v>1524942.75</v>
      </c>
    </row>
    <row r="18" spans="2:3" ht="16.2" thickBot="1">
      <c r="B18" s="19" t="s">
        <v>8</v>
      </c>
      <c r="C18" s="20">
        <f>SUM(C17+C10)</f>
        <v>1835236.47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C12"/>
  <sheetViews>
    <sheetView workbookViewId="0">
      <selection activeCell="C29" sqref="C29"/>
    </sheetView>
  </sheetViews>
  <sheetFormatPr defaultColWidth="24.5546875" defaultRowHeight="14.4"/>
  <cols>
    <col min="1" max="1" width="14.33203125" customWidth="1"/>
    <col min="2" max="2" width="32.109375" customWidth="1"/>
    <col min="3" max="3" width="32.21875" customWidth="1"/>
  </cols>
  <sheetData>
    <row r="1" spans="2:3" ht="15" thickBot="1">
      <c r="B1" s="1"/>
      <c r="C1" s="2"/>
    </row>
    <row r="2" spans="2:3" ht="15.6">
      <c r="B2" s="3" t="s">
        <v>0</v>
      </c>
      <c r="C2" s="4"/>
    </row>
    <row r="3" spans="2:3" ht="16.2" thickBot="1">
      <c r="B3" s="5" t="s">
        <v>1</v>
      </c>
      <c r="C3" s="6" t="s">
        <v>26</v>
      </c>
    </row>
    <row r="4" spans="2:3">
      <c r="B4" s="7"/>
      <c r="C4" s="8"/>
    </row>
    <row r="5" spans="2:3">
      <c r="B5" s="9" t="s">
        <v>27</v>
      </c>
      <c r="C5" s="10"/>
    </row>
    <row r="6" spans="2:3">
      <c r="B6" s="13" t="s">
        <v>28</v>
      </c>
      <c r="C6" s="12">
        <v>514484.96</v>
      </c>
    </row>
    <row r="7" spans="2:3" ht="15" thickBot="1">
      <c r="B7" s="11" t="s">
        <v>29</v>
      </c>
      <c r="C7" s="21">
        <f>SUM(C6:C6)</f>
        <v>514484.96</v>
      </c>
    </row>
    <row r="8" spans="2:3">
      <c r="B8" s="7"/>
      <c r="C8" s="8"/>
    </row>
    <row r="9" spans="2:3">
      <c r="B9" s="9" t="s">
        <v>17</v>
      </c>
      <c r="C9" s="10"/>
    </row>
    <row r="10" spans="2:3" s="18" customFormat="1">
      <c r="B10" s="13" t="s">
        <v>20</v>
      </c>
      <c r="C10" s="17">
        <v>193536</v>
      </c>
    </row>
    <row r="11" spans="2:3" ht="15" thickBot="1">
      <c r="B11" s="15" t="s">
        <v>18</v>
      </c>
      <c r="C11" s="16">
        <f>SUM(C10:C10)</f>
        <v>193536</v>
      </c>
    </row>
    <row r="12" spans="2:3" ht="16.2" thickBot="1">
      <c r="B12" s="19" t="s">
        <v>8</v>
      </c>
      <c r="C12" s="20">
        <f>SUM(C11+C7)</f>
        <v>708020.96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C8"/>
  <sheetViews>
    <sheetView workbookViewId="0">
      <selection activeCell="D27" sqref="D27"/>
    </sheetView>
  </sheetViews>
  <sheetFormatPr defaultColWidth="24.5546875" defaultRowHeight="14.4"/>
  <cols>
    <col min="1" max="1" width="14.33203125" customWidth="1"/>
    <col min="2" max="2" width="32.109375" customWidth="1"/>
    <col min="3" max="3" width="32.21875" customWidth="1"/>
  </cols>
  <sheetData>
    <row r="1" spans="2:3" ht="15" thickBot="1">
      <c r="B1" s="1"/>
      <c r="C1" s="2"/>
    </row>
    <row r="2" spans="2:3" ht="15.6">
      <c r="B2" s="3" t="s">
        <v>0</v>
      </c>
      <c r="C2" s="4"/>
    </row>
    <row r="3" spans="2:3" ht="16.2" thickBot="1">
      <c r="B3" s="5" t="s">
        <v>1</v>
      </c>
      <c r="C3" s="6" t="s">
        <v>30</v>
      </c>
    </row>
    <row r="4" spans="2:3">
      <c r="B4" s="7"/>
      <c r="C4" s="8"/>
    </row>
    <row r="5" spans="2:3">
      <c r="B5" s="9" t="s">
        <v>27</v>
      </c>
      <c r="C5" s="10"/>
    </row>
    <row r="6" spans="2:3">
      <c r="B6" s="13" t="s">
        <v>31</v>
      </c>
      <c r="C6" s="12">
        <v>6373851.5599999996</v>
      </c>
    </row>
    <row r="7" spans="2:3">
      <c r="B7" s="11" t="s">
        <v>29</v>
      </c>
      <c r="C7" s="21">
        <f>SUM(C6:C6)</f>
        <v>6373851.5599999996</v>
      </c>
    </row>
    <row r="8" spans="2:3" ht="16.2" thickBot="1">
      <c r="B8" s="19" t="s">
        <v>8</v>
      </c>
      <c r="C8" s="20">
        <f>SUM(C7)</f>
        <v>6373851.5599999996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C48"/>
  <sheetViews>
    <sheetView workbookViewId="0">
      <selection activeCell="D52" sqref="D52"/>
    </sheetView>
  </sheetViews>
  <sheetFormatPr defaultColWidth="24.5546875" defaultRowHeight="14.4"/>
  <cols>
    <col min="1" max="1" width="14.33203125" customWidth="1"/>
    <col min="2" max="2" width="32.109375" customWidth="1"/>
    <col min="3" max="3" width="32.21875" customWidth="1"/>
  </cols>
  <sheetData>
    <row r="1" spans="2:3" ht="15" thickBot="1">
      <c r="B1" s="1"/>
      <c r="C1" s="2"/>
    </row>
    <row r="2" spans="2:3" ht="15.6">
      <c r="B2" s="3" t="s">
        <v>0</v>
      </c>
      <c r="C2" s="4"/>
    </row>
    <row r="3" spans="2:3" ht="16.2" thickBot="1">
      <c r="B3" s="5" t="s">
        <v>1</v>
      </c>
      <c r="C3" s="6" t="s">
        <v>44</v>
      </c>
    </row>
    <row r="4" spans="2:3">
      <c r="B4" s="7"/>
      <c r="C4" s="8"/>
    </row>
    <row r="5" spans="2:3">
      <c r="B5" s="9" t="s">
        <v>2</v>
      </c>
      <c r="C5" s="10"/>
    </row>
    <row r="6" spans="2:3">
      <c r="B6" s="11" t="s">
        <v>32</v>
      </c>
      <c r="C6" s="12"/>
    </row>
    <row r="7" spans="2:3">
      <c r="B7" s="13" t="s">
        <v>45</v>
      </c>
      <c r="C7" s="12">
        <v>3283.5</v>
      </c>
    </row>
    <row r="8" spans="2:3">
      <c r="B8" s="13" t="s">
        <v>33</v>
      </c>
      <c r="C8" s="12">
        <v>255750</v>
      </c>
    </row>
    <row r="9" spans="2:3">
      <c r="B9" s="13" t="s">
        <v>46</v>
      </c>
      <c r="C9" s="12">
        <v>127036.8</v>
      </c>
    </row>
    <row r="10" spans="2:3">
      <c r="B10" s="13" t="s">
        <v>34</v>
      </c>
      <c r="C10" s="12">
        <v>418951.87</v>
      </c>
    </row>
    <row r="11" spans="2:3">
      <c r="B11" s="13" t="s">
        <v>47</v>
      </c>
      <c r="C11" s="12">
        <v>105503.64</v>
      </c>
    </row>
    <row r="12" spans="2:3">
      <c r="B12" s="13" t="s">
        <v>48</v>
      </c>
      <c r="C12" s="12">
        <v>55125.4</v>
      </c>
    </row>
    <row r="13" spans="2:3">
      <c r="B13" s="13" t="s">
        <v>35</v>
      </c>
      <c r="C13" s="12">
        <v>753989.78</v>
      </c>
    </row>
    <row r="14" spans="2:3">
      <c r="B14" s="13" t="s">
        <v>49</v>
      </c>
      <c r="C14" s="12">
        <v>409725.8</v>
      </c>
    </row>
    <row r="15" spans="2:3">
      <c r="B15" s="13" t="s">
        <v>36</v>
      </c>
      <c r="C15" s="12">
        <v>23784.2</v>
      </c>
    </row>
    <row r="16" spans="2:3">
      <c r="B16" s="13" t="s">
        <v>24</v>
      </c>
      <c r="C16" s="12">
        <v>269930.76</v>
      </c>
    </row>
    <row r="17" spans="2:3">
      <c r="B17" s="13" t="s">
        <v>37</v>
      </c>
      <c r="C17" s="12">
        <v>299151.98</v>
      </c>
    </row>
    <row r="18" spans="2:3">
      <c r="B18" s="11" t="s">
        <v>25</v>
      </c>
      <c r="C18" s="14">
        <f>SUM(C7:C17)</f>
        <v>2722233.73</v>
      </c>
    </row>
    <row r="19" spans="2:3">
      <c r="B19" s="11"/>
      <c r="C19" s="14"/>
    </row>
    <row r="20" spans="2:3">
      <c r="B20" s="11" t="s">
        <v>38</v>
      </c>
      <c r="C20" s="14"/>
    </row>
    <row r="21" spans="2:3">
      <c r="B21" s="13" t="s">
        <v>51</v>
      </c>
      <c r="C21" s="12">
        <v>666270</v>
      </c>
    </row>
    <row r="22" spans="2:3">
      <c r="B22" s="11" t="s">
        <v>15</v>
      </c>
      <c r="C22" s="14">
        <f>SUM(C21)</f>
        <v>666270</v>
      </c>
    </row>
    <row r="23" spans="2:3">
      <c r="B23" s="11"/>
      <c r="C23" s="14"/>
    </row>
    <row r="24" spans="2:3">
      <c r="B24" s="11" t="s">
        <v>39</v>
      </c>
      <c r="C24" s="12"/>
    </row>
    <row r="25" spans="2:3">
      <c r="B25" s="13" t="s">
        <v>35</v>
      </c>
      <c r="C25" s="12">
        <v>480812.01</v>
      </c>
    </row>
    <row r="26" spans="2:3">
      <c r="B26" s="13" t="s">
        <v>40</v>
      </c>
      <c r="C26" s="12">
        <v>261958.3</v>
      </c>
    </row>
    <row r="27" spans="2:3">
      <c r="B27" s="13" t="s">
        <v>37</v>
      </c>
      <c r="C27" s="12">
        <v>144445.95000000001</v>
      </c>
    </row>
    <row r="28" spans="2:3">
      <c r="B28" s="11" t="s">
        <v>41</v>
      </c>
      <c r="C28" s="14">
        <f>SUM(C25:C27)</f>
        <v>887216.26</v>
      </c>
    </row>
    <row r="29" spans="2:3">
      <c r="B29" s="11"/>
      <c r="C29" s="14"/>
    </row>
    <row r="30" spans="2:3">
      <c r="B30" s="11" t="s">
        <v>42</v>
      </c>
      <c r="C30" s="14"/>
    </row>
    <row r="31" spans="2:3">
      <c r="B31" s="13" t="s">
        <v>45</v>
      </c>
      <c r="C31" s="12">
        <v>70163.37</v>
      </c>
    </row>
    <row r="32" spans="2:3">
      <c r="B32" s="13" t="s">
        <v>33</v>
      </c>
      <c r="C32" s="12">
        <v>21730.5</v>
      </c>
    </row>
    <row r="33" spans="2:3">
      <c r="B33" s="13" t="s">
        <v>35</v>
      </c>
      <c r="C33" s="12">
        <v>26772.240000000002</v>
      </c>
    </row>
    <row r="34" spans="2:3">
      <c r="B34" s="13" t="s">
        <v>50</v>
      </c>
      <c r="C34" s="12">
        <v>39489.78</v>
      </c>
    </row>
    <row r="35" spans="2:3">
      <c r="B35" s="11" t="s">
        <v>43</v>
      </c>
      <c r="C35" s="14">
        <f>SUM(C31:C34)</f>
        <v>158155.89000000001</v>
      </c>
    </row>
    <row r="36" spans="2:3">
      <c r="B36" s="13"/>
      <c r="C36" s="12"/>
    </row>
    <row r="37" spans="2:3" ht="15" thickBot="1">
      <c r="B37" s="15" t="s">
        <v>3</v>
      </c>
      <c r="C37" s="16">
        <f>SUM(C35+C28+C18+C22)</f>
        <v>4433875.88</v>
      </c>
    </row>
    <row r="38" spans="2:3">
      <c r="B38" s="7"/>
      <c r="C38" s="8"/>
    </row>
    <row r="39" spans="2:3">
      <c r="B39" s="9" t="s">
        <v>52</v>
      </c>
      <c r="C39" s="10"/>
    </row>
    <row r="40" spans="2:3">
      <c r="B40" s="13" t="s">
        <v>11</v>
      </c>
      <c r="C40" s="17">
        <v>4000</v>
      </c>
    </row>
    <row r="41" spans="2:3" ht="15" thickBot="1">
      <c r="B41" s="15" t="s">
        <v>53</v>
      </c>
      <c r="C41" s="16">
        <f>SUM(C40:C40)</f>
        <v>4000</v>
      </c>
    </row>
    <row r="42" spans="2:3">
      <c r="B42" s="7"/>
      <c r="C42" s="8"/>
    </row>
    <row r="43" spans="2:3">
      <c r="B43" s="9" t="s">
        <v>54</v>
      </c>
      <c r="C43" s="10"/>
    </row>
    <row r="44" spans="2:3">
      <c r="B44" s="13" t="s">
        <v>33</v>
      </c>
      <c r="C44" s="17">
        <v>19242.12</v>
      </c>
    </row>
    <row r="45" spans="2:3">
      <c r="B45" s="13" t="s">
        <v>55</v>
      </c>
      <c r="C45" s="17">
        <v>264</v>
      </c>
    </row>
    <row r="46" spans="2:3">
      <c r="B46" s="13" t="s">
        <v>56</v>
      </c>
      <c r="C46" s="17">
        <v>594954.9</v>
      </c>
    </row>
    <row r="47" spans="2:3" ht="15" thickBot="1">
      <c r="B47" s="15" t="s">
        <v>57</v>
      </c>
      <c r="C47" s="16">
        <f>SUM(C44:C46)</f>
        <v>614461.02</v>
      </c>
    </row>
    <row r="48" spans="2:3" ht="16.2" thickBot="1">
      <c r="B48" s="19" t="s">
        <v>8</v>
      </c>
      <c r="C48" s="20">
        <f>SUM(C47+C41+C37)</f>
        <v>5052336.9000000004</v>
      </c>
    </row>
  </sheetData>
  <sortState ref="B31:C34">
    <sortCondition ref="B3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C8"/>
  <sheetViews>
    <sheetView workbookViewId="0">
      <selection activeCell="C26" sqref="C26"/>
    </sheetView>
  </sheetViews>
  <sheetFormatPr defaultColWidth="24.5546875" defaultRowHeight="14.4"/>
  <cols>
    <col min="1" max="1" width="14.33203125" customWidth="1"/>
    <col min="2" max="2" width="32.109375" customWidth="1"/>
    <col min="3" max="3" width="32.21875" customWidth="1"/>
  </cols>
  <sheetData>
    <row r="1" spans="2:3" ht="15" thickBot="1">
      <c r="B1" s="1"/>
      <c r="C1" s="2"/>
    </row>
    <row r="2" spans="2:3" ht="15.6">
      <c r="B2" s="3" t="s">
        <v>0</v>
      </c>
      <c r="C2" s="4"/>
    </row>
    <row r="3" spans="2:3" ht="16.2" thickBot="1">
      <c r="B3" s="5" t="s">
        <v>1</v>
      </c>
      <c r="C3" s="6" t="s">
        <v>58</v>
      </c>
    </row>
    <row r="4" spans="2:3">
      <c r="B4" s="7"/>
      <c r="C4" s="8"/>
    </row>
    <row r="5" spans="2:3">
      <c r="B5" s="9" t="s">
        <v>27</v>
      </c>
      <c r="C5" s="10"/>
    </row>
    <row r="6" spans="2:3">
      <c r="B6" s="13" t="s">
        <v>59</v>
      </c>
      <c r="C6" s="12">
        <v>28000</v>
      </c>
    </row>
    <row r="7" spans="2:3">
      <c r="B7" s="11" t="s">
        <v>29</v>
      </c>
      <c r="C7" s="21">
        <f>SUM(C6:C6)</f>
        <v>28000</v>
      </c>
    </row>
    <row r="8" spans="2:3" ht="16.2" thickBot="1">
      <c r="B8" s="19" t="s">
        <v>8</v>
      </c>
      <c r="C8" s="20">
        <f>SUM(C7)</f>
        <v>28000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C97"/>
  <sheetViews>
    <sheetView topLeftCell="A73" workbookViewId="0">
      <selection activeCell="E28" sqref="E28"/>
    </sheetView>
  </sheetViews>
  <sheetFormatPr defaultColWidth="24.5546875" defaultRowHeight="14.4"/>
  <cols>
    <col min="1" max="1" width="14.33203125" customWidth="1"/>
    <col min="2" max="2" width="32.109375" customWidth="1"/>
    <col min="3" max="3" width="32.21875" customWidth="1"/>
  </cols>
  <sheetData>
    <row r="1" spans="2:3" ht="15" thickBot="1">
      <c r="B1" s="1"/>
      <c r="C1" s="2"/>
    </row>
    <row r="2" spans="2:3" ht="15.6">
      <c r="B2" s="3" t="s">
        <v>0</v>
      </c>
      <c r="C2" s="4"/>
    </row>
    <row r="3" spans="2:3" ht="16.2" thickBot="1">
      <c r="B3" s="5" t="s">
        <v>1</v>
      </c>
      <c r="C3" s="6" t="s">
        <v>91</v>
      </c>
    </row>
    <row r="4" spans="2:3">
      <c r="B4" s="7"/>
      <c r="C4" s="8"/>
    </row>
    <row r="5" spans="2:3">
      <c r="B5" s="9" t="s">
        <v>2</v>
      </c>
      <c r="C5" s="10"/>
    </row>
    <row r="6" spans="2:3">
      <c r="B6" s="11" t="s">
        <v>32</v>
      </c>
      <c r="C6" s="12"/>
    </row>
    <row r="7" spans="2:3">
      <c r="B7" s="13" t="s">
        <v>46</v>
      </c>
      <c r="C7" s="12">
        <v>98044.323000000004</v>
      </c>
    </row>
    <row r="8" spans="2:3">
      <c r="B8" s="13" t="s">
        <v>35</v>
      </c>
      <c r="C8" s="12">
        <v>391827.72</v>
      </c>
    </row>
    <row r="9" spans="2:3">
      <c r="B9" s="13" t="s">
        <v>24</v>
      </c>
      <c r="C9" s="12">
        <v>119177.92</v>
      </c>
    </row>
    <row r="10" spans="2:3">
      <c r="B10" s="13" t="s">
        <v>92</v>
      </c>
      <c r="C10" s="12">
        <v>13558.6</v>
      </c>
    </row>
    <row r="11" spans="2:3">
      <c r="B11" s="11" t="s">
        <v>25</v>
      </c>
      <c r="C11" s="14">
        <f>SUM(C7:C10)</f>
        <v>622608.56299999997</v>
      </c>
    </row>
    <row r="12" spans="2:3">
      <c r="B12" s="11"/>
      <c r="C12" s="14"/>
    </row>
    <row r="13" spans="2:3">
      <c r="B13" s="11" t="s">
        <v>38</v>
      </c>
      <c r="C13" s="14"/>
    </row>
    <row r="14" spans="2:3">
      <c r="B14" s="11" t="s">
        <v>15</v>
      </c>
      <c r="C14" s="14">
        <v>0</v>
      </c>
    </row>
    <row r="15" spans="2:3">
      <c r="B15" s="11"/>
      <c r="C15" s="14"/>
    </row>
    <row r="16" spans="2:3">
      <c r="B16" s="11" t="s">
        <v>39</v>
      </c>
      <c r="C16" s="12"/>
    </row>
    <row r="17" spans="2:3">
      <c r="B17" s="11" t="s">
        <v>41</v>
      </c>
      <c r="C17" s="14">
        <v>0</v>
      </c>
    </row>
    <row r="18" spans="2:3">
      <c r="B18" s="11"/>
      <c r="C18" s="14"/>
    </row>
    <row r="19" spans="2:3">
      <c r="B19" s="11" t="s">
        <v>42</v>
      </c>
      <c r="C19" s="14"/>
    </row>
    <row r="20" spans="2:3">
      <c r="B20" s="11" t="s">
        <v>43</v>
      </c>
      <c r="C20" s="14">
        <v>0</v>
      </c>
    </row>
    <row r="21" spans="2:3">
      <c r="B21" s="13"/>
      <c r="C21" s="12"/>
    </row>
    <row r="22" spans="2:3" ht="15" thickBot="1">
      <c r="B22" s="15" t="s">
        <v>3</v>
      </c>
      <c r="C22" s="16">
        <f>SUM(C20+C17+C11+C14)</f>
        <v>622608.56299999997</v>
      </c>
    </row>
    <row r="23" spans="2:3">
      <c r="B23" s="7"/>
      <c r="C23" s="8"/>
    </row>
    <row r="24" spans="2:3">
      <c r="B24" s="9" t="s">
        <v>113</v>
      </c>
      <c r="C24" s="10"/>
    </row>
    <row r="25" spans="2:3">
      <c r="B25" s="13" t="s">
        <v>114</v>
      </c>
      <c r="C25" s="12">
        <v>7789.68</v>
      </c>
    </row>
    <row r="26" spans="2:3">
      <c r="B26" s="13" t="s">
        <v>115</v>
      </c>
      <c r="C26" s="12">
        <v>218349.27</v>
      </c>
    </row>
    <row r="27" spans="2:3" ht="15" thickBot="1">
      <c r="B27" s="15" t="s">
        <v>116</v>
      </c>
      <c r="C27" s="16">
        <f>SUM(C25:C26)</f>
        <v>226138.94999999998</v>
      </c>
    </row>
    <row r="28" spans="2:3">
      <c r="B28" s="7"/>
      <c r="C28" s="8"/>
    </row>
    <row r="29" spans="2:3">
      <c r="B29" s="9" t="s">
        <v>60</v>
      </c>
      <c r="C29" s="10"/>
    </row>
    <row r="30" spans="2:3">
      <c r="B30" s="13" t="s">
        <v>61</v>
      </c>
      <c r="C30" s="22">
        <v>910.8</v>
      </c>
    </row>
    <row r="31" spans="2:3">
      <c r="B31" s="13" t="s">
        <v>46</v>
      </c>
      <c r="C31" s="23">
        <v>131395</v>
      </c>
    </row>
    <row r="32" spans="2:3">
      <c r="B32" s="13" t="s">
        <v>93</v>
      </c>
      <c r="C32" s="23">
        <v>57600</v>
      </c>
    </row>
    <row r="33" spans="2:3">
      <c r="B33" s="13" t="s">
        <v>94</v>
      </c>
      <c r="C33" s="23">
        <v>35750</v>
      </c>
    </row>
    <row r="34" spans="2:3">
      <c r="B34" s="13" t="s">
        <v>48</v>
      </c>
      <c r="C34" s="23">
        <v>86334</v>
      </c>
    </row>
    <row r="35" spans="2:3">
      <c r="B35" s="13" t="s">
        <v>19</v>
      </c>
      <c r="C35" s="23">
        <v>5578608.3099999996</v>
      </c>
    </row>
    <row r="36" spans="2:3">
      <c r="B36" s="13" t="s">
        <v>35</v>
      </c>
      <c r="C36" s="23">
        <v>872320</v>
      </c>
    </row>
    <row r="37" spans="2:3">
      <c r="B37" s="13" t="s">
        <v>62</v>
      </c>
      <c r="C37" s="23">
        <v>178560</v>
      </c>
    </row>
    <row r="38" spans="2:3">
      <c r="B38" s="13" t="s">
        <v>63</v>
      </c>
      <c r="C38" s="23">
        <v>12480</v>
      </c>
    </row>
    <row r="39" spans="2:3">
      <c r="B39" s="13" t="s">
        <v>95</v>
      </c>
      <c r="C39" s="23">
        <v>2880</v>
      </c>
    </row>
    <row r="40" spans="2:3">
      <c r="B40" s="13" t="s">
        <v>64</v>
      </c>
      <c r="C40" s="23">
        <v>1867365.51</v>
      </c>
    </row>
    <row r="41" spans="2:3">
      <c r="B41" s="13" t="s">
        <v>96</v>
      </c>
      <c r="C41" s="23">
        <v>61020</v>
      </c>
    </row>
    <row r="42" spans="2:3">
      <c r="B42" s="13" t="s">
        <v>20</v>
      </c>
      <c r="C42" s="23">
        <v>33240</v>
      </c>
    </row>
    <row r="43" spans="2:3">
      <c r="B43" s="13" t="s">
        <v>97</v>
      </c>
      <c r="C43" s="23">
        <v>21648</v>
      </c>
    </row>
    <row r="44" spans="2:3">
      <c r="B44" s="13" t="s">
        <v>65</v>
      </c>
      <c r="C44" s="23">
        <v>17255.7</v>
      </c>
    </row>
    <row r="45" spans="2:3">
      <c r="B45" s="13" t="s">
        <v>66</v>
      </c>
      <c r="C45" s="23">
        <v>74520</v>
      </c>
    </row>
    <row r="46" spans="2:3">
      <c r="B46" s="13" t="s">
        <v>67</v>
      </c>
      <c r="C46" s="23">
        <v>9691.2000000000007</v>
      </c>
    </row>
    <row r="47" spans="2:3">
      <c r="B47" s="13" t="s">
        <v>98</v>
      </c>
      <c r="C47" s="23">
        <v>129192</v>
      </c>
    </row>
    <row r="48" spans="2:3">
      <c r="B48" s="13" t="s">
        <v>99</v>
      </c>
      <c r="C48" s="23">
        <v>19890.599999999999</v>
      </c>
    </row>
    <row r="49" spans="2:3">
      <c r="B49" s="13" t="s">
        <v>100</v>
      </c>
      <c r="C49" s="23">
        <v>1100</v>
      </c>
    </row>
    <row r="50" spans="2:3">
      <c r="B50" s="13" t="s">
        <v>68</v>
      </c>
      <c r="C50" s="23">
        <v>127615.95</v>
      </c>
    </row>
    <row r="51" spans="2:3">
      <c r="B51" s="13" t="s">
        <v>101</v>
      </c>
      <c r="C51" s="23">
        <v>411346.2</v>
      </c>
    </row>
    <row r="52" spans="2:3">
      <c r="B52" s="13" t="s">
        <v>69</v>
      </c>
      <c r="C52" s="23">
        <v>94680</v>
      </c>
    </row>
    <row r="53" spans="2:3">
      <c r="B53" s="13" t="s">
        <v>70</v>
      </c>
      <c r="C53" s="23">
        <v>8320</v>
      </c>
    </row>
    <row r="54" spans="2:3">
      <c r="B54" s="13" t="s">
        <v>71</v>
      </c>
      <c r="C54" s="12">
        <v>2371200.2400000002</v>
      </c>
    </row>
    <row r="55" spans="2:3">
      <c r="B55" s="13" t="s">
        <v>102</v>
      </c>
      <c r="C55" s="23">
        <v>47316</v>
      </c>
    </row>
    <row r="56" spans="2:3">
      <c r="B56" s="13" t="s">
        <v>103</v>
      </c>
      <c r="C56" s="23">
        <v>12780</v>
      </c>
    </row>
    <row r="57" spans="2:3">
      <c r="B57" s="13" t="s">
        <v>74</v>
      </c>
      <c r="C57" s="23">
        <v>621463.19999999995</v>
      </c>
    </row>
    <row r="58" spans="2:3">
      <c r="B58" s="13" t="s">
        <v>104</v>
      </c>
      <c r="C58" s="23">
        <v>1206918</v>
      </c>
    </row>
    <row r="59" spans="2:3">
      <c r="B59" s="13" t="s">
        <v>105</v>
      </c>
      <c r="C59" s="23">
        <v>72765.960000000006</v>
      </c>
    </row>
    <row r="60" spans="2:3" ht="15" thickBot="1">
      <c r="B60" s="15" t="s">
        <v>72</v>
      </c>
      <c r="C60" s="16">
        <f>SUM(C30:C59)</f>
        <v>14166166.669999996</v>
      </c>
    </row>
    <row r="61" spans="2:3">
      <c r="B61" s="7"/>
      <c r="C61" s="8"/>
    </row>
    <row r="62" spans="2:3">
      <c r="B62" s="9" t="s">
        <v>73</v>
      </c>
      <c r="C62" s="10"/>
    </row>
    <row r="63" spans="2:3">
      <c r="B63" s="13" t="s">
        <v>36</v>
      </c>
      <c r="C63" s="22">
        <v>647291.5</v>
      </c>
    </row>
    <row r="64" spans="2:3">
      <c r="B64" s="13" t="s">
        <v>74</v>
      </c>
      <c r="C64" s="23">
        <v>799318.5</v>
      </c>
    </row>
    <row r="65" spans="2:3" ht="15" thickBot="1">
      <c r="B65" s="15" t="s">
        <v>75</v>
      </c>
      <c r="C65" s="16">
        <f>SUM(C63:C64)</f>
        <v>1446610</v>
      </c>
    </row>
    <row r="66" spans="2:3">
      <c r="B66" s="7"/>
      <c r="C66" s="8"/>
    </row>
    <row r="67" spans="2:3">
      <c r="B67" s="9" t="s">
        <v>76</v>
      </c>
      <c r="C67" s="10"/>
    </row>
    <row r="68" spans="2:3">
      <c r="B68" s="13" t="s">
        <v>107</v>
      </c>
      <c r="C68" s="12">
        <v>258495.6</v>
      </c>
    </row>
    <row r="69" spans="2:3">
      <c r="B69" s="13" t="s">
        <v>77</v>
      </c>
      <c r="C69" s="12">
        <v>341400</v>
      </c>
    </row>
    <row r="70" spans="2:3">
      <c r="B70" s="13" t="s">
        <v>79</v>
      </c>
      <c r="C70" s="12">
        <v>453870</v>
      </c>
    </row>
    <row r="71" spans="2:3">
      <c r="B71" s="13" t="s">
        <v>80</v>
      </c>
      <c r="C71" s="12">
        <v>1107294.3999999999</v>
      </c>
    </row>
    <row r="72" spans="2:3" ht="15" thickBot="1">
      <c r="B72" s="15" t="s">
        <v>81</v>
      </c>
      <c r="C72" s="16">
        <f>SUM(C68:C71)</f>
        <v>2161060</v>
      </c>
    </row>
    <row r="73" spans="2:3">
      <c r="B73" s="7"/>
      <c r="C73" s="8"/>
    </row>
    <row r="74" spans="2:3">
      <c r="B74" s="9" t="s">
        <v>82</v>
      </c>
      <c r="C74" s="10"/>
    </row>
    <row r="75" spans="2:3">
      <c r="B75" s="13" t="s">
        <v>110</v>
      </c>
      <c r="C75" s="12">
        <v>417070.5</v>
      </c>
    </row>
    <row r="76" spans="2:3">
      <c r="B76" s="13" t="s">
        <v>71</v>
      </c>
      <c r="C76" s="12">
        <v>583057.93000000005</v>
      </c>
    </row>
    <row r="77" spans="2:3">
      <c r="B77" s="13" t="s">
        <v>48</v>
      </c>
      <c r="C77" s="12">
        <v>98932.12</v>
      </c>
    </row>
    <row r="78" spans="2:3" ht="15" thickBot="1">
      <c r="B78" s="15" t="s">
        <v>83</v>
      </c>
      <c r="C78" s="16">
        <f>SUM(C75:C77)</f>
        <v>1099060.55</v>
      </c>
    </row>
    <row r="79" spans="2:3">
      <c r="B79" s="7"/>
      <c r="C79" s="8"/>
    </row>
    <row r="80" spans="2:3">
      <c r="B80" s="9" t="s">
        <v>84</v>
      </c>
      <c r="C80" s="10"/>
    </row>
    <row r="81" spans="2:3">
      <c r="B81" s="13" t="s">
        <v>20</v>
      </c>
      <c r="C81" s="22">
        <v>952314</v>
      </c>
    </row>
    <row r="82" spans="2:3">
      <c r="B82" s="13" t="s">
        <v>108</v>
      </c>
      <c r="C82" s="22">
        <v>356400</v>
      </c>
    </row>
    <row r="83" spans="2:3">
      <c r="B83" s="13" t="s">
        <v>78</v>
      </c>
      <c r="C83" s="22">
        <v>78760</v>
      </c>
    </row>
    <row r="84" spans="2:3">
      <c r="B84" s="13" t="s">
        <v>109</v>
      </c>
      <c r="C84" s="22">
        <v>17615.599999999999</v>
      </c>
    </row>
    <row r="85" spans="2:3" ht="15" thickBot="1">
      <c r="B85" s="15" t="s">
        <v>85</v>
      </c>
      <c r="C85" s="16">
        <f>SUM(C81:C84)</f>
        <v>1405089.6</v>
      </c>
    </row>
    <row r="86" spans="2:3">
      <c r="B86" s="7"/>
      <c r="C86" s="8"/>
    </row>
    <row r="87" spans="2:3">
      <c r="B87" s="9" t="s">
        <v>86</v>
      </c>
      <c r="C87" s="10"/>
    </row>
    <row r="88" spans="2:3">
      <c r="B88" s="13" t="s">
        <v>87</v>
      </c>
      <c r="C88" s="12">
        <v>1056968</v>
      </c>
    </row>
    <row r="89" spans="2:3">
      <c r="B89" s="13" t="s">
        <v>62</v>
      </c>
      <c r="C89" s="12">
        <v>1141404</v>
      </c>
    </row>
    <row r="90" spans="2:3">
      <c r="B90" s="13" t="s">
        <v>106</v>
      </c>
      <c r="C90" s="12">
        <v>434995</v>
      </c>
    </row>
    <row r="91" spans="2:3" ht="15" thickBot="1">
      <c r="B91" s="15" t="s">
        <v>88</v>
      </c>
      <c r="C91" s="16">
        <f>SUM(C88:C90)</f>
        <v>2633367</v>
      </c>
    </row>
    <row r="92" spans="2:3">
      <c r="B92" s="7"/>
      <c r="C92" s="8"/>
    </row>
    <row r="93" spans="2:3">
      <c r="B93" s="9" t="s">
        <v>89</v>
      </c>
      <c r="C93" s="10"/>
    </row>
    <row r="94" spans="2:3">
      <c r="B94" s="13" t="s">
        <v>90</v>
      </c>
      <c r="C94" s="12">
        <v>11923.69</v>
      </c>
    </row>
    <row r="95" spans="2:3">
      <c r="B95" s="13" t="s">
        <v>111</v>
      </c>
      <c r="C95" s="12">
        <v>15784.64</v>
      </c>
    </row>
    <row r="96" spans="2:3" ht="15" thickBot="1">
      <c r="B96" s="15" t="s">
        <v>112</v>
      </c>
      <c r="C96" s="16">
        <f>SUM(C94:C95)</f>
        <v>27708.33</v>
      </c>
    </row>
    <row r="97" spans="2:3" ht="16.2" thickBot="1">
      <c r="B97" s="19" t="s">
        <v>8</v>
      </c>
      <c r="C97" s="20">
        <f>SUM(C96,C91,C85,C78,C72,C65,C60,C27,C22)</f>
        <v>23787809.662999999</v>
      </c>
    </row>
  </sheetData>
  <sortState ref="B29:C58">
    <sortCondition ref="B29"/>
  </sortState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C34"/>
  <sheetViews>
    <sheetView topLeftCell="A16" workbookViewId="0">
      <selection activeCell="E27" sqref="E27"/>
    </sheetView>
  </sheetViews>
  <sheetFormatPr defaultColWidth="24.5546875" defaultRowHeight="14.4"/>
  <cols>
    <col min="1" max="1" width="14.33203125" customWidth="1"/>
    <col min="2" max="2" width="32.109375" customWidth="1"/>
    <col min="3" max="3" width="32.21875" customWidth="1"/>
  </cols>
  <sheetData>
    <row r="1" spans="2:3" ht="15" thickBot="1">
      <c r="B1" s="1"/>
      <c r="C1" s="2"/>
    </row>
    <row r="2" spans="2:3" ht="15.6">
      <c r="B2" s="3" t="s">
        <v>0</v>
      </c>
      <c r="C2" s="4"/>
    </row>
    <row r="3" spans="2:3" ht="16.2" thickBot="1">
      <c r="B3" s="5" t="s">
        <v>1</v>
      </c>
      <c r="C3" s="6" t="s">
        <v>117</v>
      </c>
    </row>
    <row r="4" spans="2:3">
      <c r="B4" s="7"/>
      <c r="C4" s="8"/>
    </row>
    <row r="5" spans="2:3">
      <c r="B5" s="9" t="s">
        <v>2</v>
      </c>
      <c r="C5" s="10"/>
    </row>
    <row r="6" spans="2:3">
      <c r="B6" s="11" t="s">
        <v>32</v>
      </c>
      <c r="C6" s="12"/>
    </row>
    <row r="7" spans="2:3">
      <c r="B7" s="13" t="s">
        <v>45</v>
      </c>
      <c r="C7" s="12">
        <v>8508.86</v>
      </c>
    </row>
    <row r="8" spans="2:3">
      <c r="B8" s="13" t="s">
        <v>119</v>
      </c>
      <c r="C8" s="12">
        <v>279675</v>
      </c>
    </row>
    <row r="9" spans="2:3">
      <c r="B9" s="13" t="s">
        <v>120</v>
      </c>
      <c r="C9" s="12">
        <v>213198.26</v>
      </c>
    </row>
    <row r="10" spans="2:3">
      <c r="B10" s="13" t="s">
        <v>24</v>
      </c>
      <c r="C10" s="12">
        <v>978813.07</v>
      </c>
    </row>
    <row r="11" spans="2:3">
      <c r="B11" s="13" t="s">
        <v>37</v>
      </c>
      <c r="C11" s="12">
        <v>236067.51</v>
      </c>
    </row>
    <row r="12" spans="2:3">
      <c r="B12" s="11" t="s">
        <v>25</v>
      </c>
      <c r="C12" s="14">
        <f>SUM(C7:C11)</f>
        <v>1716262.7</v>
      </c>
    </row>
    <row r="13" spans="2:3">
      <c r="B13" s="11"/>
      <c r="C13" s="14"/>
    </row>
    <row r="14" spans="2:3">
      <c r="B14" s="11" t="s">
        <v>38</v>
      </c>
      <c r="C14" s="14"/>
    </row>
    <row r="15" spans="2:3">
      <c r="B15" s="13" t="s">
        <v>121</v>
      </c>
      <c r="C15" s="12">
        <v>175120</v>
      </c>
    </row>
    <row r="16" spans="2:3">
      <c r="B16" s="13" t="s">
        <v>14</v>
      </c>
      <c r="C16" s="12">
        <v>894960</v>
      </c>
    </row>
    <row r="17" spans="2:3">
      <c r="B17" s="11" t="s">
        <v>15</v>
      </c>
      <c r="C17" s="14">
        <f>SUM(C15:C16)</f>
        <v>1070080</v>
      </c>
    </row>
    <row r="18" spans="2:3">
      <c r="B18" s="11"/>
      <c r="C18" s="14"/>
    </row>
    <row r="19" spans="2:3">
      <c r="B19" s="11" t="s">
        <v>39</v>
      </c>
      <c r="C19" s="12"/>
    </row>
    <row r="20" spans="2:3">
      <c r="B20" s="13" t="s">
        <v>122</v>
      </c>
      <c r="C20" s="12">
        <v>66964.039999999994</v>
      </c>
    </row>
    <row r="21" spans="2:3">
      <c r="B21" s="11" t="s">
        <v>41</v>
      </c>
      <c r="C21" s="14">
        <f>SUM(C20)</f>
        <v>66964.039999999994</v>
      </c>
    </row>
    <row r="22" spans="2:3">
      <c r="B22" s="11"/>
      <c r="C22" s="14"/>
    </row>
    <row r="23" spans="2:3">
      <c r="B23" s="11" t="s">
        <v>42</v>
      </c>
      <c r="C23" s="14"/>
    </row>
    <row r="24" spans="2:3">
      <c r="B24" s="13" t="s">
        <v>37</v>
      </c>
      <c r="C24" s="12">
        <v>1978.9</v>
      </c>
    </row>
    <row r="25" spans="2:3">
      <c r="B25" s="11" t="s">
        <v>43</v>
      </c>
      <c r="C25" s="14">
        <f>SUM(C24)</f>
        <v>1978.9</v>
      </c>
    </row>
    <row r="26" spans="2:3">
      <c r="B26" s="13"/>
      <c r="C26" s="12"/>
    </row>
    <row r="27" spans="2:3" ht="15" thickBot="1">
      <c r="B27" s="15" t="s">
        <v>3</v>
      </c>
      <c r="C27" s="16">
        <f>SUM(C25+C21+C12+C17)</f>
        <v>2855285.6399999997</v>
      </c>
    </row>
    <row r="28" spans="2:3">
      <c r="B28" s="7"/>
      <c r="C28" s="8"/>
    </row>
    <row r="29" spans="2:3">
      <c r="B29" s="9" t="s">
        <v>113</v>
      </c>
      <c r="C29" s="10"/>
    </row>
    <row r="30" spans="2:3">
      <c r="B30" s="13" t="s">
        <v>12</v>
      </c>
      <c r="C30" s="12">
        <v>92645.26</v>
      </c>
    </row>
    <row r="31" spans="2:3">
      <c r="B31" s="13" t="s">
        <v>118</v>
      </c>
      <c r="C31" s="12">
        <v>3933.08</v>
      </c>
    </row>
    <row r="32" spans="2:3">
      <c r="B32" s="13" t="s">
        <v>115</v>
      </c>
      <c r="C32" s="12">
        <v>64396.89</v>
      </c>
    </row>
    <row r="33" spans="2:3" ht="15" thickBot="1">
      <c r="B33" s="15" t="s">
        <v>116</v>
      </c>
      <c r="C33" s="16">
        <f>SUM(C30:C32)</f>
        <v>160975.22999999998</v>
      </c>
    </row>
    <row r="34" spans="2:3" ht="16.2" thickBot="1">
      <c r="B34" s="19" t="s">
        <v>8</v>
      </c>
      <c r="C34" s="20">
        <f>SUM(C33+C27)</f>
        <v>3016260.8699999996</v>
      </c>
    </row>
  </sheetData>
  <sortState ref="B7:C11">
    <sortCondition ref="B7"/>
  </sortState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C8"/>
  <sheetViews>
    <sheetView workbookViewId="0">
      <selection sqref="A1:XFD1048576"/>
    </sheetView>
  </sheetViews>
  <sheetFormatPr defaultColWidth="24.5546875" defaultRowHeight="14.4"/>
  <cols>
    <col min="1" max="1" width="14.33203125" customWidth="1"/>
    <col min="2" max="2" width="32.109375" customWidth="1"/>
    <col min="3" max="3" width="32.21875" customWidth="1"/>
  </cols>
  <sheetData>
    <row r="1" spans="2:3" ht="15" thickBot="1">
      <c r="B1" s="1"/>
      <c r="C1" s="2"/>
    </row>
    <row r="2" spans="2:3" ht="15.6">
      <c r="B2" s="3" t="s">
        <v>0</v>
      </c>
      <c r="C2" s="4"/>
    </row>
    <row r="3" spans="2:3" ht="16.2" thickBot="1">
      <c r="B3" s="5" t="s">
        <v>1</v>
      </c>
      <c r="C3" s="6" t="s">
        <v>123</v>
      </c>
    </row>
    <row r="4" spans="2:3">
      <c r="B4" s="7"/>
      <c r="C4" s="8"/>
    </row>
    <row r="5" spans="2:3">
      <c r="B5" s="9" t="s">
        <v>27</v>
      </c>
      <c r="C5" s="10"/>
    </row>
    <row r="6" spans="2:3">
      <c r="B6" s="13" t="s">
        <v>124</v>
      </c>
      <c r="C6" s="12">
        <v>1096508.42</v>
      </c>
    </row>
    <row r="7" spans="2:3">
      <c r="B7" s="11" t="s">
        <v>29</v>
      </c>
      <c r="C7" s="21">
        <f>SUM(C6:C6)</f>
        <v>1096508.42</v>
      </c>
    </row>
    <row r="8" spans="2:3" ht="16.2" thickBot="1">
      <c r="B8" s="19" t="s">
        <v>8</v>
      </c>
      <c r="C8" s="20">
        <f>SUM(C7)</f>
        <v>1096508.42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02.12.2019.</vt:lpstr>
      <vt:lpstr>03.12.2019.</vt:lpstr>
      <vt:lpstr>04.12.2019.</vt:lpstr>
      <vt:lpstr>05.12.2019.</vt:lpstr>
      <vt:lpstr>06.12.2019.</vt:lpstr>
      <vt:lpstr>09.12.2019.</vt:lpstr>
      <vt:lpstr>10.12.2019.</vt:lpstr>
      <vt:lpstr>11.12.2019.</vt:lpstr>
      <vt:lpstr>12.12.2019.</vt:lpstr>
      <vt:lpstr>13.12.2019.</vt:lpstr>
      <vt:lpstr>16.12.2019.</vt:lpstr>
      <vt:lpstr>17.12.2019.</vt:lpstr>
      <vt:lpstr>18.12.2019.</vt:lpstr>
      <vt:lpstr>19.12.2019.</vt:lpstr>
      <vt:lpstr>20.12.2019.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2019-12-23T07:53:01Z</dcterms:modified>
</cp:coreProperties>
</file>